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ENVIRONMENTAL &amp; SUSTAINABILITY DOCUMENTS/"/>
    </mc:Choice>
  </mc:AlternateContent>
  <xr:revisionPtr revIDLastSave="0" documentId="13_ncr:1_{19AA56F3-30D3-D24E-92EA-15249F4B199E}" xr6:coauthVersionLast="47" xr6:coauthVersionMax="47" xr10:uidLastSave="{00000000-0000-0000-0000-000000000000}"/>
  <bookViews>
    <workbookView xWindow="0" yWindow="760" windowWidth="30240" windowHeight="17780" xr2:uid="{00000000-000D-0000-FFFF-FFFF00000000}"/>
  </bookViews>
  <sheets>
    <sheet name="Course Catalog" sheetId="1" r:id="rId1"/>
    <sheet name="Training Matrix" sheetId="2" r:id="rId2"/>
    <sheet name="Employee Training Log" sheetId="3" r:id="rId3"/>
    <sheet name="Certificate Register" sheetId="4" r:id="rId4"/>
    <sheet name="Toolbox &amp; Tailgate" sheetId="5" r:id="rId5"/>
    <sheet name="Drill &amp; Exercise Log" sheetId="6" r:id="rId6"/>
    <sheet name="Training Dashboard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7" l="1"/>
  <c r="E17" i="7"/>
  <c r="E16" i="7"/>
  <c r="E15" i="7"/>
  <c r="E11" i="7"/>
  <c r="E10" i="7"/>
  <c r="B10" i="7"/>
  <c r="E9" i="7"/>
  <c r="B9" i="7"/>
  <c r="E8" i="7"/>
  <c r="B8" i="7"/>
  <c r="E7" i="7"/>
  <c r="B7" i="7"/>
  <c r="E6" i="7"/>
  <c r="B6" i="7"/>
</calcChain>
</file>

<file path=xl/sharedStrings.xml><?xml version="1.0" encoding="utf-8"?>
<sst xmlns="http://schemas.openxmlformats.org/spreadsheetml/2006/main" count="199" uniqueCount="127">
  <si>
    <t>MAGNUM CONSTRUCTION SERVICES INC.</t>
  </si>
  <si>
    <t>ENVIRONMENTAL TRAINING — COURSE CATALOG</t>
  </si>
  <si>
    <t>Document Code: MCS-EN-F09 | Revision: 1.0 | Effective Date: November 1 2025</t>
  </si>
  <si>
    <t>Course Code</t>
  </si>
  <si>
    <t>Course Title</t>
  </si>
  <si>
    <t>Category (EHS/Env/Quality)</t>
  </si>
  <si>
    <t>Description</t>
  </si>
  <si>
    <t>Delivery (Classroom/Online/Field)</t>
  </si>
  <si>
    <t>Frequency</t>
  </si>
  <si>
    <t>Validity (months)</t>
  </si>
  <si>
    <t>Owner (Dept/Role)</t>
  </si>
  <si>
    <t>Notes</t>
  </si>
  <si>
    <t>ENV-101</t>
  </si>
  <si>
    <t>SPCC Awareness &amp; Spill Response</t>
  </si>
  <si>
    <t>Env</t>
  </si>
  <si>
    <t>Spill kit use; reporting; containment</t>
  </si>
  <si>
    <t>Field</t>
  </si>
  <si>
    <t>Annual</t>
  </si>
  <si>
    <t>EHS Manager</t>
  </si>
  <si>
    <t>Drill twice per year</t>
  </si>
  <si>
    <t>ENV-102</t>
  </si>
  <si>
    <t>SWPPP Field Controls &amp; Dewatering</t>
  </si>
  <si>
    <t>BMPs; inspections; dewatering limits</t>
  </si>
  <si>
    <t>Per-Project</t>
  </si>
  <si>
    <t>Environmental Coordinator</t>
  </si>
  <si>
    <t>Tie to SWPPP</t>
  </si>
  <si>
    <t>ENV-103</t>
  </si>
  <si>
    <t>Waste &amp; Recycling Compliance (RCRA/FDOT)</t>
  </si>
  <si>
    <t>Segregation; manifests; diversion targets</t>
  </si>
  <si>
    <t>Classroom</t>
  </si>
  <si>
    <t>HSE Manager</t>
  </si>
  <si>
    <t>ENV-104</t>
  </si>
  <si>
    <t>Air Quality &amp; Dust Control</t>
  </si>
  <si>
    <t>Opacity; water truck; complaints</t>
  </si>
  <si>
    <t>ENVIRONMENTAL TRAINING — ROLE vs COURSE MATRIX</t>
  </si>
  <si>
    <t>Role</t>
  </si>
  <si>
    <t>Other Required</t>
  </si>
  <si>
    <t>Project Manager</t>
  </si>
  <si>
    <t>Y</t>
  </si>
  <si>
    <t>OSHA 30, First Aid</t>
  </si>
  <si>
    <t>Site Superintendent</t>
  </si>
  <si>
    <t>Forklift / Telehandler</t>
  </si>
  <si>
    <t>Foreman</t>
  </si>
  <si>
    <t>Operator</t>
  </si>
  <si>
    <t>N</t>
  </si>
  <si>
    <t>Laborer</t>
  </si>
  <si>
    <t>ENVIRONMENTAL TRAINING — EMPLOYEE TRAINING LOG</t>
  </si>
  <si>
    <t>Employee ID</t>
  </si>
  <si>
    <t>Name</t>
  </si>
  <si>
    <t>Date Taken</t>
  </si>
  <si>
    <t>Result (Pass/Fail)</t>
  </si>
  <si>
    <t>Certificate No.</t>
  </si>
  <si>
    <t>Expiry Date</t>
  </si>
  <si>
    <t>Status (Planned/Completed/Overdue/...)</t>
  </si>
  <si>
    <t>Remarks</t>
  </si>
  <si>
    <t>E-001</t>
  </si>
  <si>
    <t>A. Diaz</t>
  </si>
  <si>
    <t>HSE Tech</t>
  </si>
  <si>
    <t>2025-10-20</t>
  </si>
  <si>
    <t>Pass</t>
  </si>
  <si>
    <t>ENV-025</t>
  </si>
  <si>
    <t>2026-10-20</t>
  </si>
  <si>
    <t>Completed</t>
  </si>
  <si>
    <t>Drill scheduled 2026-04</t>
  </si>
  <si>
    <t>E-002</t>
  </si>
  <si>
    <t>L. Rivera</t>
  </si>
  <si>
    <t>Env Tech</t>
  </si>
  <si>
    <t>2025-10-28</t>
  </si>
  <si>
    <t>SWP-117</t>
  </si>
  <si>
    <t>2026-10-28</t>
  </si>
  <si>
    <t>—</t>
  </si>
  <si>
    <t>ENVIRONMENTAL TRAINING — CERTIFICATE REGISTER</t>
  </si>
  <si>
    <t>Issue Date</t>
  </si>
  <si>
    <t>Provider</t>
  </si>
  <si>
    <t>Verified (Y/N)</t>
  </si>
  <si>
    <t>File Ref</t>
  </si>
  <si>
    <t>Magnum EHS</t>
  </si>
  <si>
    <t>scan_025.pdf</t>
  </si>
  <si>
    <t>ENVIRONMENTAL TRAINING — TOOLBOX/TAILGATE ATTENDANCE</t>
  </si>
  <si>
    <t>Session ID</t>
  </si>
  <si>
    <t>Date</t>
  </si>
  <si>
    <t>Topic</t>
  </si>
  <si>
    <t>Presenter</t>
  </si>
  <si>
    <t>Location</t>
  </si>
  <si>
    <t>Attendee ID</t>
  </si>
  <si>
    <t>Attendee Name</t>
  </si>
  <si>
    <t>Signature (Y/N)</t>
  </si>
  <si>
    <t>TBX-2025-10-31-A</t>
  </si>
  <si>
    <t>2025-10-31</t>
  </si>
  <si>
    <t>SWPPP Post-Rain Actions</t>
  </si>
  <si>
    <t>Site Trailer</t>
  </si>
  <si>
    <t>E-010</t>
  </si>
  <si>
    <t>J. Torres</t>
  </si>
  <si>
    <t>ENVIRONMENTAL TRAINING — DRILL &amp; EXERCISE LOG</t>
  </si>
  <si>
    <t>Drill ID</t>
  </si>
  <si>
    <t>Type (SPCC/SWPPP/Fire/Evac)</t>
  </si>
  <si>
    <t>Lead</t>
  </si>
  <si>
    <t>Participants (#)</t>
  </si>
  <si>
    <t>Scenario / Notes</t>
  </si>
  <si>
    <t>Corrective Actions</t>
  </si>
  <si>
    <t>Closed (Y/N)</t>
  </si>
  <si>
    <t>DR-ENV-001</t>
  </si>
  <si>
    <t>2025-10-25</t>
  </si>
  <si>
    <t>SPCC</t>
  </si>
  <si>
    <t>Fuel hose rupture containment</t>
  </si>
  <si>
    <t>Add booms near GenPad</t>
  </si>
  <si>
    <t>ENVIRONMENTAL TRAINING — DASHBOARD</t>
  </si>
  <si>
    <t>KPI</t>
  </si>
  <si>
    <t>Value</t>
  </si>
  <si>
    <t>Month</t>
  </si>
  <si>
    <t>Expiring Certs</t>
  </si>
  <si>
    <t>Total Courses</t>
  </si>
  <si>
    <t>2025-11</t>
  </si>
  <si>
    <t>Employees Trained (records)</t>
  </si>
  <si>
    <t>2025-12</t>
  </si>
  <si>
    <t>Certificates on File</t>
  </si>
  <si>
    <t>2026-01</t>
  </si>
  <si>
    <t>Upcoming Expiries (≤30d)</t>
  </si>
  <si>
    <t>2026-02</t>
  </si>
  <si>
    <t>Overdue (not Completed)</t>
  </si>
  <si>
    <t>2026-03</t>
  </si>
  <si>
    <t>2026-04</t>
  </si>
  <si>
    <t>Status</t>
  </si>
  <si>
    <t>Count</t>
  </si>
  <si>
    <t>Planned</t>
  </si>
  <si>
    <t>Overdue</t>
  </si>
  <si>
    <t>Waived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</si>
</sst>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Certificates Expiring (Next 6 Months)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'Training Dashboard'!$D$6:$D$11</c:f>
              <c:strCache>
                <c:ptCount val="6"/>
                <c:pt idx="0">
                  <c:v>2025-11</c:v>
                </c:pt>
                <c:pt idx="1">
                  <c:v>2025-12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</c:strCache>
            </c:strRef>
          </c:cat>
          <c:val>
            <c:numRef>
              <c:f>'Training Dashboard'!$E$6:$E$11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FE-014D-B5C1-AB4F16539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Month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# Certs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Training Status Distribution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prstDash val="solid"/>
            </a:ln>
          </c:spPr>
          <c:invertIfNegative val="0"/>
          <c:cat>
            <c:strRef>
              <c:f>'Training Dashboard'!$D$15:$D$18</c:f>
              <c:strCache>
                <c:ptCount val="4"/>
                <c:pt idx="0">
                  <c:v>Planned</c:v>
                </c:pt>
                <c:pt idx="1">
                  <c:v>Completed</c:v>
                </c:pt>
                <c:pt idx="2">
                  <c:v>Overdue</c:v>
                </c:pt>
                <c:pt idx="3">
                  <c:v>Waived</c:v>
                </c:pt>
              </c:strCache>
            </c:strRef>
          </c:cat>
          <c:val>
            <c:numRef>
              <c:f>'Training Dashboard'!$E$15:$E$18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33-4441-9DCC-537BC1917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Status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Count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21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pane ySplit="3" topLeftCell="A4" activePane="bottomLeft" state="frozen"/>
      <selection pane="bottomLeft" sqref="A1:I1"/>
    </sheetView>
  </sheetViews>
  <sheetFormatPr baseColWidth="10" defaultColWidth="8.83203125" defaultRowHeight="15" x14ac:dyDescent="0.2"/>
  <cols>
    <col min="1" max="9" width="24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6" x14ac:dyDescent="0.2">
      <c r="A2" s="4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5" t="s">
        <v>2</v>
      </c>
      <c r="B3" s="6"/>
      <c r="C3" s="6"/>
      <c r="D3" s="6"/>
      <c r="E3" s="6"/>
      <c r="F3" s="6"/>
      <c r="G3" s="6"/>
      <c r="H3" s="6"/>
      <c r="I3" s="6"/>
    </row>
    <row r="5" spans="1:9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</row>
    <row r="6" spans="1:9" x14ac:dyDescent="0.2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>
        <v>12</v>
      </c>
      <c r="H6" t="s">
        <v>18</v>
      </c>
      <c r="I6" t="s">
        <v>19</v>
      </c>
    </row>
    <row r="7" spans="1:9" x14ac:dyDescent="0.2">
      <c r="A7" t="s">
        <v>20</v>
      </c>
      <c r="B7" t="s">
        <v>21</v>
      </c>
      <c r="C7" t="s">
        <v>14</v>
      </c>
      <c r="D7" t="s">
        <v>22</v>
      </c>
      <c r="E7" t="s">
        <v>16</v>
      </c>
      <c r="F7" t="s">
        <v>23</v>
      </c>
      <c r="G7">
        <v>12</v>
      </c>
      <c r="H7" t="s">
        <v>24</v>
      </c>
      <c r="I7" t="s">
        <v>25</v>
      </c>
    </row>
    <row r="8" spans="1:9" x14ac:dyDescent="0.2">
      <c r="A8" t="s">
        <v>26</v>
      </c>
      <c r="B8" t="s">
        <v>27</v>
      </c>
      <c r="C8" t="s">
        <v>14</v>
      </c>
      <c r="D8" t="s">
        <v>28</v>
      </c>
      <c r="E8" t="s">
        <v>29</v>
      </c>
      <c r="F8" t="s">
        <v>17</v>
      </c>
      <c r="G8">
        <v>12</v>
      </c>
      <c r="H8" t="s">
        <v>30</v>
      </c>
    </row>
    <row r="9" spans="1:9" x14ac:dyDescent="0.2">
      <c r="A9" t="s">
        <v>31</v>
      </c>
      <c r="B9" t="s">
        <v>32</v>
      </c>
      <c r="C9" t="s">
        <v>14</v>
      </c>
      <c r="D9" t="s">
        <v>33</v>
      </c>
      <c r="E9" t="s">
        <v>16</v>
      </c>
      <c r="F9" t="s">
        <v>17</v>
      </c>
      <c r="G9">
        <v>12</v>
      </c>
      <c r="H9" t="s">
        <v>30</v>
      </c>
    </row>
  </sheetData>
  <mergeCells count="3">
    <mergeCell ref="A1:I1"/>
    <mergeCell ref="A2:I2"/>
    <mergeCell ref="A3:I3"/>
  </mergeCells>
  <dataValidations count="1">
    <dataValidation type="list" allowBlank="1" showInputMessage="1" showErrorMessage="1" sqref="F4:F1000" xr:uid="{00000000-0002-0000-0000-000000000000}">
      <formula1>"Once,Annual,Semi-Annual,Quarterly,Monthly,Per-Project"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6" width="22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6" x14ac:dyDescent="0.2">
      <c r="A2" s="4" t="s">
        <v>34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5" t="s">
        <v>2</v>
      </c>
      <c r="B3" s="6"/>
      <c r="C3" s="6"/>
      <c r="D3" s="6"/>
      <c r="E3" s="6"/>
      <c r="F3" s="6"/>
      <c r="G3" s="3"/>
      <c r="H3" s="3"/>
      <c r="I3" s="3"/>
    </row>
    <row r="5" spans="1:9" x14ac:dyDescent="0.2">
      <c r="A5" t="s">
        <v>35</v>
      </c>
      <c r="B5" t="s">
        <v>12</v>
      </c>
      <c r="C5" t="s">
        <v>20</v>
      </c>
      <c r="D5" t="s">
        <v>26</v>
      </c>
      <c r="E5" t="s">
        <v>31</v>
      </c>
      <c r="F5" t="s">
        <v>36</v>
      </c>
    </row>
    <row r="6" spans="1:9" x14ac:dyDescent="0.2">
      <c r="A6" t="s">
        <v>37</v>
      </c>
      <c r="B6" t="s">
        <v>38</v>
      </c>
      <c r="C6" t="s">
        <v>38</v>
      </c>
      <c r="D6" t="s">
        <v>38</v>
      </c>
      <c r="E6" t="s">
        <v>38</v>
      </c>
      <c r="F6" t="s">
        <v>39</v>
      </c>
    </row>
    <row r="7" spans="1:9" x14ac:dyDescent="0.2">
      <c r="A7" t="s">
        <v>40</v>
      </c>
      <c r="B7" t="s">
        <v>38</v>
      </c>
      <c r="C7" t="s">
        <v>38</v>
      </c>
      <c r="D7" t="s">
        <v>38</v>
      </c>
      <c r="E7" t="s">
        <v>38</v>
      </c>
      <c r="F7" t="s">
        <v>41</v>
      </c>
    </row>
    <row r="8" spans="1:9" x14ac:dyDescent="0.2">
      <c r="A8" t="s">
        <v>42</v>
      </c>
      <c r="B8" t="s">
        <v>38</v>
      </c>
      <c r="C8" t="s">
        <v>38</v>
      </c>
      <c r="D8" t="s">
        <v>38</v>
      </c>
      <c r="E8" t="s">
        <v>38</v>
      </c>
    </row>
    <row r="9" spans="1:9" x14ac:dyDescent="0.2">
      <c r="A9" t="s">
        <v>43</v>
      </c>
      <c r="B9" t="s">
        <v>38</v>
      </c>
      <c r="C9" t="s">
        <v>44</v>
      </c>
      <c r="D9" t="s">
        <v>38</v>
      </c>
      <c r="E9" t="s">
        <v>38</v>
      </c>
    </row>
    <row r="10" spans="1:9" x14ac:dyDescent="0.2">
      <c r="A10" t="s">
        <v>45</v>
      </c>
      <c r="B10" t="s">
        <v>38</v>
      </c>
      <c r="C10" t="s">
        <v>44</v>
      </c>
      <c r="D10" t="s">
        <v>38</v>
      </c>
      <c r="E10" t="s">
        <v>38</v>
      </c>
    </row>
  </sheetData>
  <mergeCells count="3">
    <mergeCell ref="A1:I1"/>
    <mergeCell ref="A2:I2"/>
    <mergeCell ref="A3:I3"/>
  </mergeCells>
  <dataValidations count="1">
    <dataValidation type="list" allowBlank="1" showInputMessage="1" showErrorMessage="1" sqref="B4:E1000 H4:H1000 I4:I1000" xr:uid="{00000000-0002-0000-0100-000000000000}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1" width="22" customWidth="1"/>
  </cols>
  <sheetData>
    <row r="1" spans="1:11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1" ht="16" x14ac:dyDescent="0.2">
      <c r="A2" s="4" t="s">
        <v>46</v>
      </c>
      <c r="B2" s="3"/>
      <c r="C2" s="3"/>
      <c r="D2" s="3"/>
      <c r="E2" s="3"/>
      <c r="F2" s="3"/>
      <c r="G2" s="3"/>
      <c r="H2" s="3"/>
      <c r="I2" s="3"/>
    </row>
    <row r="3" spans="1:11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1"/>
      <c r="K3" s="1"/>
    </row>
    <row r="5" spans="1:11" x14ac:dyDescent="0.2">
      <c r="A5" t="s">
        <v>47</v>
      </c>
      <c r="B5" t="s">
        <v>48</v>
      </c>
      <c r="C5" t="s">
        <v>35</v>
      </c>
      <c r="D5" t="s">
        <v>3</v>
      </c>
      <c r="E5" t="s">
        <v>4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</row>
    <row r="6" spans="1:11" x14ac:dyDescent="0.2">
      <c r="A6" t="s">
        <v>55</v>
      </c>
      <c r="B6" t="s">
        <v>56</v>
      </c>
      <c r="C6" t="s">
        <v>57</v>
      </c>
      <c r="D6" t="s">
        <v>12</v>
      </c>
      <c r="E6" t="s">
        <v>13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</row>
    <row r="7" spans="1:11" x14ac:dyDescent="0.2">
      <c r="A7" t="s">
        <v>64</v>
      </c>
      <c r="B7" t="s">
        <v>65</v>
      </c>
      <c r="C7" t="s">
        <v>66</v>
      </c>
      <c r="D7" t="s">
        <v>20</v>
      </c>
      <c r="E7" t="s">
        <v>21</v>
      </c>
      <c r="F7" t="s">
        <v>67</v>
      </c>
      <c r="G7" t="s">
        <v>59</v>
      </c>
      <c r="H7" t="s">
        <v>68</v>
      </c>
      <c r="I7" t="s">
        <v>69</v>
      </c>
      <c r="J7" t="s">
        <v>62</v>
      </c>
      <c r="K7" t="s">
        <v>70</v>
      </c>
    </row>
  </sheetData>
  <mergeCells count="3">
    <mergeCell ref="A1:I1"/>
    <mergeCell ref="A2:I2"/>
    <mergeCell ref="A3:I3"/>
  </mergeCells>
  <conditionalFormatting sqref="I4:I1000">
    <cfRule type="expression" priority="1" stopIfTrue="1">
      <formula>AND($I4&lt;=(TODAY()+30),$J4&lt;&gt;"Planned")</formula>
    </cfRule>
  </conditionalFormatting>
  <conditionalFormatting sqref="J4:J1000">
    <cfRule type="expression" priority="2" stopIfTrue="1">
      <formula>AND($I4&lt;TODAY(),$J4&lt;&gt;"Completed")</formula>
    </cfRule>
  </conditionalFormatting>
  <dataValidations count="2">
    <dataValidation type="list" allowBlank="1" showInputMessage="1" showErrorMessage="1" sqref="G4:G1000" xr:uid="{00000000-0002-0000-0200-000000000000}">
      <formula1>"Pass,Fail"</formula1>
    </dataValidation>
    <dataValidation type="list" allowBlank="1" showInputMessage="1" showErrorMessage="1" sqref="J4:J1000" xr:uid="{00000000-0002-0000-0200-000001000000}">
      <formula1>"Planned,Completed,Overdue,Waived"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2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6" x14ac:dyDescent="0.2">
      <c r="A2" s="4" t="s">
        <v>71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5" t="s">
        <v>2</v>
      </c>
      <c r="B3" s="6"/>
      <c r="C3" s="6"/>
      <c r="D3" s="6"/>
      <c r="E3" s="6"/>
      <c r="F3" s="6"/>
      <c r="G3" s="6"/>
      <c r="H3" s="6"/>
      <c r="I3" s="6"/>
    </row>
    <row r="5" spans="1:9" x14ac:dyDescent="0.2">
      <c r="A5" t="s">
        <v>51</v>
      </c>
      <c r="B5" t="s">
        <v>47</v>
      </c>
      <c r="C5" t="s">
        <v>48</v>
      </c>
      <c r="D5" t="s">
        <v>3</v>
      </c>
      <c r="E5" t="s">
        <v>72</v>
      </c>
      <c r="F5" t="s">
        <v>52</v>
      </c>
      <c r="G5" t="s">
        <v>73</v>
      </c>
      <c r="H5" t="s">
        <v>74</v>
      </c>
      <c r="I5" t="s">
        <v>75</v>
      </c>
    </row>
    <row r="6" spans="1:9" x14ac:dyDescent="0.2">
      <c r="A6" t="s">
        <v>60</v>
      </c>
      <c r="B6" t="s">
        <v>55</v>
      </c>
      <c r="C6" t="s">
        <v>56</v>
      </c>
      <c r="D6" t="s">
        <v>12</v>
      </c>
      <c r="E6" t="s">
        <v>58</v>
      </c>
      <c r="F6" t="s">
        <v>61</v>
      </c>
      <c r="G6" t="s">
        <v>76</v>
      </c>
      <c r="H6" t="s">
        <v>38</v>
      </c>
      <c r="I6" t="s">
        <v>77</v>
      </c>
    </row>
  </sheetData>
  <mergeCells count="3">
    <mergeCell ref="A1:I1"/>
    <mergeCell ref="A2:I2"/>
    <mergeCell ref="A3:I3"/>
  </mergeCells>
  <conditionalFormatting sqref="F4:F1000">
    <cfRule type="expression" priority="1" stopIfTrue="1">
      <formula>$F4&lt;=(TODAY()+30)</formula>
    </cfRule>
  </conditionalFormatting>
  <dataValidations count="1">
    <dataValidation type="list" allowBlank="1" showInputMessage="1" showErrorMessage="1" sqref="B4:E1000 H4:H1000 I4:I1000" xr:uid="{00000000-0002-0000-0300-000000000000}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2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6" x14ac:dyDescent="0.2">
      <c r="A2" s="4" t="s">
        <v>78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5" t="s">
        <v>2</v>
      </c>
      <c r="B3" s="6"/>
      <c r="C3" s="6"/>
      <c r="D3" s="6"/>
      <c r="E3" s="6"/>
      <c r="F3" s="6"/>
      <c r="G3" s="6"/>
      <c r="H3" s="6"/>
      <c r="I3" s="6"/>
    </row>
    <row r="5" spans="1:9" x14ac:dyDescent="0.2">
      <c r="A5" t="s">
        <v>79</v>
      </c>
      <c r="B5" t="s">
        <v>80</v>
      </c>
      <c r="C5" t="s">
        <v>81</v>
      </c>
      <c r="D5" t="s">
        <v>82</v>
      </c>
      <c r="E5" t="s">
        <v>83</v>
      </c>
      <c r="F5" t="s">
        <v>84</v>
      </c>
      <c r="G5" t="s">
        <v>85</v>
      </c>
      <c r="H5" t="s">
        <v>86</v>
      </c>
      <c r="I5" t="s">
        <v>54</v>
      </c>
    </row>
    <row r="6" spans="1:9" x14ac:dyDescent="0.2">
      <c r="A6" t="s">
        <v>87</v>
      </c>
      <c r="B6" t="s">
        <v>88</v>
      </c>
      <c r="C6" t="s">
        <v>89</v>
      </c>
      <c r="D6" t="s">
        <v>30</v>
      </c>
      <c r="E6" t="s">
        <v>90</v>
      </c>
      <c r="F6" t="s">
        <v>91</v>
      </c>
      <c r="G6" t="s">
        <v>92</v>
      </c>
      <c r="H6" t="s">
        <v>38</v>
      </c>
    </row>
  </sheetData>
  <mergeCells count="3">
    <mergeCell ref="A1:I1"/>
    <mergeCell ref="A2:I2"/>
    <mergeCell ref="A3:I3"/>
  </mergeCells>
  <dataValidations count="1">
    <dataValidation type="list" allowBlank="1" showInputMessage="1" showErrorMessage="1" sqref="B4:E1000 H4:H1000 I4:I1000" xr:uid="{00000000-0002-0000-0400-000000000000}">
      <formula1>"Y,N"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4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6" x14ac:dyDescent="0.2">
      <c r="A2" s="4" t="s">
        <v>93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5" t="s">
        <v>2</v>
      </c>
      <c r="B3" s="6"/>
      <c r="C3" s="6"/>
      <c r="D3" s="6"/>
      <c r="E3" s="6"/>
      <c r="F3" s="6"/>
      <c r="G3" s="6"/>
      <c r="H3" s="6"/>
      <c r="I3" s="6"/>
    </row>
    <row r="5" spans="1:9" x14ac:dyDescent="0.2">
      <c r="A5" t="s">
        <v>94</v>
      </c>
      <c r="B5" t="s">
        <v>80</v>
      </c>
      <c r="C5" t="s">
        <v>95</v>
      </c>
      <c r="D5" t="s">
        <v>96</v>
      </c>
      <c r="E5" t="s">
        <v>97</v>
      </c>
      <c r="F5" t="s">
        <v>98</v>
      </c>
      <c r="G5" t="s">
        <v>50</v>
      </c>
      <c r="H5" t="s">
        <v>99</v>
      </c>
      <c r="I5" t="s">
        <v>100</v>
      </c>
    </row>
    <row r="6" spans="1:9" x14ac:dyDescent="0.2">
      <c r="A6" t="s">
        <v>101</v>
      </c>
      <c r="B6" t="s">
        <v>102</v>
      </c>
      <c r="C6" t="s">
        <v>103</v>
      </c>
      <c r="D6" t="s">
        <v>18</v>
      </c>
      <c r="E6">
        <v>8</v>
      </c>
      <c r="F6" t="s">
        <v>104</v>
      </c>
      <c r="G6" t="s">
        <v>59</v>
      </c>
      <c r="H6" t="s">
        <v>105</v>
      </c>
      <c r="I6" t="s">
        <v>38</v>
      </c>
    </row>
  </sheetData>
  <mergeCells count="3">
    <mergeCell ref="A1:I1"/>
    <mergeCell ref="A2:I2"/>
    <mergeCell ref="A3:I3"/>
  </mergeCells>
  <dataValidations count="2">
    <dataValidation type="list" allowBlank="1" showInputMessage="1" showErrorMessage="1" sqref="G4:G1000" xr:uid="{00000000-0002-0000-0500-000000000000}">
      <formula1>"Pass,Fail"</formula1>
    </dataValidation>
    <dataValidation type="list" allowBlank="1" showInputMessage="1" showErrorMessage="1" sqref="B4:E1000 H4:H1000 I4:I1000" xr:uid="{00000000-0002-0000-0500-000001000000}">
      <formula1>"Y,N"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8"/>
  <sheetViews>
    <sheetView workbookViewId="0"/>
  </sheetViews>
  <sheetFormatPr baseColWidth="10" defaultColWidth="8.83203125" defaultRowHeight="15" x14ac:dyDescent="0.2"/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6" x14ac:dyDescent="0.2">
      <c r="A2" s="4" t="s">
        <v>106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7" t="s">
        <v>2</v>
      </c>
      <c r="B3" s="3"/>
      <c r="C3" s="3"/>
      <c r="D3" s="3"/>
      <c r="E3" s="3"/>
      <c r="F3" s="3"/>
      <c r="G3" s="3"/>
      <c r="H3" s="3"/>
      <c r="I3" s="3"/>
    </row>
    <row r="5" spans="1:9" x14ac:dyDescent="0.2">
      <c r="A5" s="1" t="s">
        <v>107</v>
      </c>
      <c r="B5" s="1" t="s">
        <v>108</v>
      </c>
      <c r="D5" t="s">
        <v>109</v>
      </c>
      <c r="E5" t="s">
        <v>110</v>
      </c>
    </row>
    <row r="6" spans="1:9" x14ac:dyDescent="0.2">
      <c r="A6" t="s">
        <v>111</v>
      </c>
      <c r="B6">
        <f>COUNTA('Course Catalog'!A4:A1000)</f>
        <v>5</v>
      </c>
      <c r="D6" t="s">
        <v>112</v>
      </c>
      <c r="E6">
        <f>COUNTIFS('Employee Training Log'!I4:I1000,"&gt;=2025-11-01",'Employee Training Log'!I4:I1000,"&lt;=2025-11-31")</f>
        <v>0</v>
      </c>
    </row>
    <row r="7" spans="1:9" x14ac:dyDescent="0.2">
      <c r="A7" t="s">
        <v>113</v>
      </c>
      <c r="B7">
        <f>COUNTA('Employee Training Log'!A4:A1000)</f>
        <v>3</v>
      </c>
      <c r="D7" t="s">
        <v>114</v>
      </c>
      <c r="E7">
        <f>COUNTIFS('Employee Training Log'!I4:I1000,"&gt;=2025-12-01",'Employee Training Log'!I4:I1000,"&lt;=2025-12-31")</f>
        <v>0</v>
      </c>
    </row>
    <row r="8" spans="1:9" x14ac:dyDescent="0.2">
      <c r="A8" t="s">
        <v>115</v>
      </c>
      <c r="B8">
        <f>COUNTA('Certificate Register'!A4:A1000)</f>
        <v>2</v>
      </c>
      <c r="D8" t="s">
        <v>116</v>
      </c>
      <c r="E8">
        <f>COUNTIFS('Employee Training Log'!I4:I1000,"&gt;=2026-01-01",'Employee Training Log'!I4:I1000,"&lt;=2026-01-31")</f>
        <v>0</v>
      </c>
    </row>
    <row r="9" spans="1:9" x14ac:dyDescent="0.2">
      <c r="A9" t="s">
        <v>117</v>
      </c>
      <c r="B9">
        <f ca="1">COUNTIF('Employee Training Log'!I4:I1000,"&lt;="&amp;TODAY()+30)</f>
        <v>0</v>
      </c>
      <c r="D9" t="s">
        <v>118</v>
      </c>
      <c r="E9">
        <f>COUNTIFS('Employee Training Log'!I4:I1000,"&gt;=2026-02-01",'Employee Training Log'!I4:I1000,"&lt;=2026-02-31")</f>
        <v>0</v>
      </c>
    </row>
    <row r="10" spans="1:9" x14ac:dyDescent="0.2">
      <c r="A10" t="s">
        <v>119</v>
      </c>
      <c r="B10">
        <f>COUNTIF('Employee Training Log'!J4:J1000,"Overdue")</f>
        <v>0</v>
      </c>
      <c r="D10" t="s">
        <v>120</v>
      </c>
      <c r="E10">
        <f>COUNTIFS('Employee Training Log'!I4:I1000,"&gt;=2026-03-01",'Employee Training Log'!I4:I1000,"&lt;=2026-03-31")</f>
        <v>0</v>
      </c>
    </row>
    <row r="11" spans="1:9" x14ac:dyDescent="0.2">
      <c r="D11" t="s">
        <v>121</v>
      </c>
      <c r="E11">
        <f>COUNTIFS('Employee Training Log'!I4:I1000,"&gt;=2026-04-01",'Employee Training Log'!I4:I1000,"&lt;=2026-04-31")</f>
        <v>0</v>
      </c>
    </row>
    <row r="14" spans="1:9" x14ac:dyDescent="0.2">
      <c r="D14" t="s">
        <v>122</v>
      </c>
      <c r="E14" t="s">
        <v>123</v>
      </c>
    </row>
    <row r="15" spans="1:9" x14ac:dyDescent="0.2">
      <c r="D15" t="s">
        <v>124</v>
      </c>
      <c r="E15">
        <f>COUNTIF('Employee Training Log'!J4:J1000,"Planned")</f>
        <v>0</v>
      </c>
    </row>
    <row r="16" spans="1:9" x14ac:dyDescent="0.2">
      <c r="D16" t="s">
        <v>62</v>
      </c>
      <c r="E16">
        <f>COUNTIF('Employee Training Log'!J4:J1000,"Completed")</f>
        <v>2</v>
      </c>
    </row>
    <row r="17" spans="4:5" x14ac:dyDescent="0.2">
      <c r="D17" t="s">
        <v>125</v>
      </c>
      <c r="E17">
        <f>COUNTIF('Employee Training Log'!J4:J1000,"Overdue")</f>
        <v>0</v>
      </c>
    </row>
    <row r="18" spans="4:5" x14ac:dyDescent="0.2">
      <c r="D18" t="s">
        <v>126</v>
      </c>
      <c r="E18">
        <f>COUNTIF('Employee Training Log'!J4:J1000,"Waived")</f>
        <v>0</v>
      </c>
    </row>
  </sheetData>
  <mergeCells count="3">
    <mergeCell ref="A1:I1"/>
    <mergeCell ref="A2:I2"/>
    <mergeCell ref="A3:I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Course Catalog</vt:lpstr>
      <vt:lpstr>Training Matrix</vt:lpstr>
      <vt:lpstr>Employee Training Log</vt:lpstr>
      <vt:lpstr>Certificate Register</vt:lpstr>
      <vt:lpstr>Toolbox &amp; Tailgate</vt:lpstr>
      <vt:lpstr>Drill &amp; Exercise Log</vt:lpstr>
      <vt:lpstr>Training 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2025-11-01T15:08:43Z</dcterms:modified>
</cp:coreProperties>
</file>