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ENVIRONMENTAL &amp; SUSTAINABILITY DOCUMENTS/"/>
    </mc:Choice>
  </mc:AlternateContent>
  <xr:revisionPtr revIDLastSave="0" documentId="8_{1A2D17B9-8B5D-7C43-AF21-8CEEC3436A0A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Energy &amp; Carbon Log" sheetId="1" r:id="rId1"/>
    <sheet name="Emission Factors" sheetId="2" r:id="rId2"/>
    <sheet name="Monthly Summary" sheetId="3" r:id="rId3"/>
    <sheet name="KPI Tracker" sheetId="4" r:id="rId4"/>
    <sheet name="Dashboar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5" l="1"/>
  <c r="B22" i="5"/>
  <c r="B21" i="5"/>
  <c r="B20" i="5"/>
  <c r="B9" i="5"/>
  <c r="B8" i="5"/>
  <c r="B7" i="5"/>
  <c r="F7" i="4"/>
  <c r="E7" i="4"/>
  <c r="B7" i="4"/>
  <c r="F6" i="4"/>
  <c r="E6" i="4"/>
  <c r="B6" i="4"/>
  <c r="F7" i="3"/>
  <c r="E7" i="3"/>
  <c r="D7" i="3"/>
  <c r="C7" i="3"/>
  <c r="B7" i="3"/>
  <c r="F6" i="3"/>
  <c r="E6" i="3"/>
  <c r="D6" i="3"/>
  <c r="C6" i="3"/>
  <c r="B6" i="3"/>
  <c r="G7" i="1"/>
  <c r="F7" i="1"/>
  <c r="E7" i="1"/>
  <c r="G6" i="1"/>
  <c r="F6" i="1"/>
  <c r="E6" i="1"/>
</calcChain>
</file>

<file path=xl/sharedStrings.xml><?xml version="1.0" encoding="utf-8"?>
<sst xmlns="http://schemas.openxmlformats.org/spreadsheetml/2006/main" count="80" uniqueCount="58">
  <si>
    <t>MAGNUM CONSTRUCTION SERVICES INC.</t>
  </si>
  <si>
    <t>ENERGY USE &amp; CARBON EMISSION LOG</t>
  </si>
  <si>
    <t>Document Code: MCS-EN-F08 | Revision: 1.0 | Effective Date: November 1 2025</t>
  </si>
  <si>
    <t>Date</t>
  </si>
  <si>
    <t>Project / Site</t>
  </si>
  <si>
    <t>Source Type</t>
  </si>
  <si>
    <t>Quantity (unit)</t>
  </si>
  <si>
    <t>Unit (auto)</t>
  </si>
  <si>
    <t>Emission Factor (kg CO2/unit)</t>
  </si>
  <si>
    <t>Emissions (tCO2e)</t>
  </si>
  <si>
    <t>Equipment / Activity</t>
  </si>
  <si>
    <t>Operator / Verifier</t>
  </si>
  <si>
    <t>Comments</t>
  </si>
  <si>
    <t>2025-10-31</t>
  </si>
  <si>
    <t>Harper Townhomes</t>
  </si>
  <si>
    <t>Diesel</t>
  </si>
  <si>
    <t>Concrete pumps, crane</t>
  </si>
  <si>
    <t>J. Torres</t>
  </si>
  <si>
    <t>Baseline week</t>
  </si>
  <si>
    <t>2025-11-01</t>
  </si>
  <si>
    <t>Electricity</t>
  </si>
  <si>
    <t>Lighting &amp; trailers</t>
  </si>
  <si>
    <t>L. Diaz</t>
  </si>
  <si>
    <t>Night work</t>
  </si>
  <si>
    <t>EMISSION FACTORS (EDITABLE)</t>
  </si>
  <si>
    <t>Unit</t>
  </si>
  <si>
    <t>Emission Factor (kg CO2 per unit)</t>
  </si>
  <si>
    <t>Notes</t>
  </si>
  <si>
    <t>L</t>
  </si>
  <si>
    <t>EPA default</t>
  </si>
  <si>
    <t>Gasoline</t>
  </si>
  <si>
    <t>Propane</t>
  </si>
  <si>
    <t>kWh</t>
  </si>
  <si>
    <t>Florida grid avg (editable)</t>
  </si>
  <si>
    <t>MONTHLY SUMMARY (AUTO)</t>
  </si>
  <si>
    <t>Month (YYYY-MM)</t>
  </si>
  <si>
    <t>Diesel tCO2e</t>
  </si>
  <si>
    <t>Gasoline tCO2e</t>
  </si>
  <si>
    <t>Propane tCO2e</t>
  </si>
  <si>
    <t>Electricity tCO2e</t>
  </si>
  <si>
    <t>TOTAL tCO2e</t>
  </si>
  <si>
    <t>2025-10</t>
  </si>
  <si>
    <t>2025-11</t>
  </si>
  <si>
    <t>KPI TRACKER</t>
  </si>
  <si>
    <t>Month</t>
  </si>
  <si>
    <t>Total tCO2e</t>
  </si>
  <si>
    <t>Built Area (m²)</t>
  </si>
  <si>
    <t>Revenue ($M)</t>
  </si>
  <si>
    <t>tCO2e per m²</t>
  </si>
  <si>
    <t>tCO2e per $M</t>
  </si>
  <si>
    <t>Target tCO2e/m²</t>
  </si>
  <si>
    <t>Target Reduction (%)</t>
  </si>
  <si>
    <t>ENERGY &amp; CARBON DASHBOARD</t>
  </si>
  <si>
    <t>KPI</t>
  </si>
  <si>
    <t>Value</t>
  </si>
  <si>
    <t>Total tCO2e (selected months)</t>
  </si>
  <si>
    <t>Avg tCO2e per m²</t>
  </si>
  <si>
    <t>Avg tCO2e per $M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</si>
</sst>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Total tCO2e by Month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'Monthly Summary'!$A$4:$A$5</c:f>
              <c:strCache>
                <c:ptCount val="2"/>
                <c:pt idx="1">
                  <c:v>Month (YYYY-MM)</c:v>
                </c:pt>
              </c:strCache>
            </c:strRef>
          </c:cat>
          <c:val>
            <c:numRef>
              <c:f>'Monthly Summary'!$F$4:$F$5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9-834C-98A4-A5482F4E5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Month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tCO2e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Emissions by Source (2025-11)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Dashboard!$A$20:$A$23</c:f>
              <c:strCache>
                <c:ptCount val="4"/>
                <c:pt idx="0">
                  <c:v>Diesel</c:v>
                </c:pt>
                <c:pt idx="1">
                  <c:v>Gasoline</c:v>
                </c:pt>
                <c:pt idx="2">
                  <c:v>Propane</c:v>
                </c:pt>
                <c:pt idx="3">
                  <c:v>Electricity</c:v>
                </c:pt>
              </c:strCache>
            </c:strRef>
          </c:cat>
          <c:val>
            <c:numRef>
              <c:f>Dashboard!$B$20:$B$23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00-7F48-80E1-FB04891F5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tCO2e per m² vs Target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prstDash val="solid"/>
            </a:ln>
          </c:spPr>
          <c:invertIfNegative val="0"/>
          <c:val>
            <c:numRef>
              <c:f>'KPI Tracker'!$E$4:$E$5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0C-124C-8020-8F1343149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Month</a:t>
                </a:r>
              </a:p>
            </c:rich>
          </c:tx>
          <c:overlay val="0"/>
        </c:title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tCO2e/m²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11</xdr:col>
      <xdr:colOff>0</xdr:colOff>
      <xdr:row>5</xdr:row>
      <xdr:rowOff>0</xdr:rowOff>
    </xdr:from>
    <xdr:ext cx="540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pane ySplit="3" topLeftCell="A4" activePane="bottomLeft" state="frozen"/>
      <selection pane="bottomLeft" sqref="A1:I1"/>
    </sheetView>
  </sheetViews>
  <sheetFormatPr baseColWidth="10" defaultColWidth="8.83203125" defaultRowHeight="15" x14ac:dyDescent="0.2"/>
  <cols>
    <col min="1" max="10" width="22" customWidth="1"/>
  </cols>
  <sheetData>
    <row r="1" spans="1:10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ht="16" x14ac:dyDescent="0.2">
      <c r="A2" s="4" t="s">
        <v>1</v>
      </c>
      <c r="B2" s="3"/>
      <c r="C2" s="3"/>
      <c r="D2" s="3"/>
      <c r="E2" s="3"/>
      <c r="F2" s="3"/>
      <c r="G2" s="3"/>
      <c r="H2" s="3"/>
      <c r="I2" s="3"/>
    </row>
    <row r="3" spans="1:10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1"/>
    </row>
    <row r="5" spans="1:10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</row>
    <row r="6" spans="1:10" x14ac:dyDescent="0.2">
      <c r="A6" t="s">
        <v>13</v>
      </c>
      <c r="B6" t="s">
        <v>14</v>
      </c>
      <c r="C6" t="s">
        <v>15</v>
      </c>
      <c r="D6">
        <v>1200</v>
      </c>
      <c r="E6" t="e">
        <f>VLOOKUP(C4,'Emission Factors'!A4:C7,2,FALSE)</f>
        <v>#N/A</v>
      </c>
      <c r="F6" t="e">
        <f>VLOOKUP(C4,'Emission Factors'!A4:C7,3,FALSE)</f>
        <v>#N/A</v>
      </c>
      <c r="G6">
        <f>D4*F4/1000</f>
        <v>0</v>
      </c>
      <c r="H6" t="s">
        <v>16</v>
      </c>
      <c r="I6" t="s">
        <v>17</v>
      </c>
      <c r="J6" t="s">
        <v>18</v>
      </c>
    </row>
    <row r="7" spans="1:10" x14ac:dyDescent="0.2">
      <c r="A7" t="s">
        <v>19</v>
      </c>
      <c r="B7" t="s">
        <v>14</v>
      </c>
      <c r="C7" t="s">
        <v>20</v>
      </c>
      <c r="D7">
        <v>1600</v>
      </c>
      <c r="E7" t="str">
        <f>VLOOKUP(C5,'Emission Factors'!A4:C7,2,FALSE)</f>
        <v>Unit</v>
      </c>
      <c r="F7" t="str">
        <f>VLOOKUP(C5,'Emission Factors'!A4:C7,3,FALSE)</f>
        <v>Emission Factor (kg CO2 per unit)</v>
      </c>
      <c r="G7" t="e">
        <f>D5*F5/1000</f>
        <v>#VALUE!</v>
      </c>
      <c r="H7" t="s">
        <v>21</v>
      </c>
      <c r="I7" t="s">
        <v>22</v>
      </c>
      <c r="J7" t="s">
        <v>23</v>
      </c>
    </row>
  </sheetData>
  <mergeCells count="3">
    <mergeCell ref="A1:I1"/>
    <mergeCell ref="A2:I2"/>
    <mergeCell ref="A3:I3"/>
  </mergeCells>
  <dataValidations count="1">
    <dataValidation type="list" allowBlank="1" showInputMessage="1" showErrorMessage="1" sqref="C4:C1000" xr:uid="{00000000-0002-0000-0000-000000000000}">
      <formula1>"Diesel,Gasoline,Propane,Electricity"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4" width="28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24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5" t="s">
        <v>2</v>
      </c>
      <c r="B3" s="6"/>
      <c r="C3" s="6"/>
      <c r="D3" s="6"/>
      <c r="E3" s="3"/>
      <c r="F3" s="3"/>
      <c r="G3" s="3"/>
      <c r="H3" s="3"/>
      <c r="I3" s="3"/>
    </row>
    <row r="5" spans="1:9" x14ac:dyDescent="0.2">
      <c r="A5" t="s">
        <v>5</v>
      </c>
      <c r="B5" t="s">
        <v>25</v>
      </c>
      <c r="C5" t="s">
        <v>26</v>
      </c>
      <c r="D5" t="s">
        <v>27</v>
      </c>
    </row>
    <row r="6" spans="1:9" x14ac:dyDescent="0.2">
      <c r="A6" t="s">
        <v>15</v>
      </c>
      <c r="B6" t="s">
        <v>28</v>
      </c>
      <c r="C6">
        <v>2.68</v>
      </c>
      <c r="D6" t="s">
        <v>29</v>
      </c>
    </row>
    <row r="7" spans="1:9" x14ac:dyDescent="0.2">
      <c r="A7" t="s">
        <v>30</v>
      </c>
      <c r="B7" t="s">
        <v>28</v>
      </c>
      <c r="C7">
        <v>2.31</v>
      </c>
      <c r="D7" t="s">
        <v>29</v>
      </c>
    </row>
    <row r="8" spans="1:9" x14ac:dyDescent="0.2">
      <c r="A8" t="s">
        <v>31</v>
      </c>
      <c r="B8" t="s">
        <v>28</v>
      </c>
      <c r="C8">
        <v>1.51</v>
      </c>
      <c r="D8" t="s">
        <v>29</v>
      </c>
    </row>
    <row r="9" spans="1:9" x14ac:dyDescent="0.2">
      <c r="A9" t="s">
        <v>20</v>
      </c>
      <c r="B9" t="s">
        <v>32</v>
      </c>
      <c r="C9">
        <v>0.45</v>
      </c>
      <c r="D9" t="s">
        <v>33</v>
      </c>
    </row>
  </sheetData>
  <mergeCells count="3">
    <mergeCell ref="A1:I1"/>
    <mergeCell ref="A2:I2"/>
    <mergeCell ref="A3:I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2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34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5" t="s">
        <v>2</v>
      </c>
      <c r="B3" s="6"/>
      <c r="C3" s="6"/>
      <c r="D3" s="6"/>
      <c r="E3" s="6"/>
      <c r="F3" s="6"/>
      <c r="G3" s="3"/>
      <c r="H3" s="3"/>
      <c r="I3" s="3"/>
    </row>
    <row r="5" spans="1:9" x14ac:dyDescent="0.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</row>
    <row r="6" spans="1:9" x14ac:dyDescent="0.2">
      <c r="A6" t="s">
        <v>41</v>
      </c>
      <c r="B6">
        <f>SUMIFS('Energy &amp; Carbon Log'!G4:G1000,'Energy &amp; Carbon Log'!A4:A1000,"&gt;=2025-10-01",'Energy &amp; Carbon Log'!A4:A1000,"&lt;=2025-10-31",'Energy &amp; Carbon Log'!C4:C1000,"Diesel")</f>
        <v>0</v>
      </c>
      <c r="C6">
        <f>SUMIFS('Energy &amp; Carbon Log'!G4:G1000,'Energy &amp; Carbon Log'!A4:A1000,"&gt;=2025-10-01",'Energy &amp; Carbon Log'!A4:A1000,"&lt;=2025-10-31",'Energy &amp; Carbon Log'!C4:C1000,"Gasoline")</f>
        <v>0</v>
      </c>
      <c r="D6">
        <f>SUMIFS('Energy &amp; Carbon Log'!G4:G1000,'Energy &amp; Carbon Log'!A4:A1000,"&gt;=2025-10-01",'Energy &amp; Carbon Log'!A4:A1000,"&lt;=2025-10-31",'Energy &amp; Carbon Log'!C4:C1000,"Propane")</f>
        <v>0</v>
      </c>
      <c r="E6">
        <f>SUMIFS('Energy &amp; Carbon Log'!G4:G1000,'Energy &amp; Carbon Log'!A4:A1000,"&gt;=2025-10-01",'Energy &amp; Carbon Log'!A4:A1000,"&lt;=2025-10-31",'Energy &amp; Carbon Log'!C4:C1000,"Electricity")</f>
        <v>0</v>
      </c>
      <c r="F6">
        <f>SUM(B4:E4)</f>
        <v>0</v>
      </c>
    </row>
    <row r="7" spans="1:9" x14ac:dyDescent="0.2">
      <c r="A7" t="s">
        <v>42</v>
      </c>
      <c r="B7">
        <f>SUMIFS('Energy &amp; Carbon Log'!G4:G1000,'Energy &amp; Carbon Log'!A4:A1000,"&gt;=2025-11-01",'Energy &amp; Carbon Log'!A4:A1000,"&lt;=2025-11-30",'Energy &amp; Carbon Log'!C4:C1000,"Diesel")</f>
        <v>0</v>
      </c>
      <c r="C7">
        <f>SUMIFS('Energy &amp; Carbon Log'!G4:G1000,'Energy &amp; Carbon Log'!A4:A1000,"&gt;=2025-11-01",'Energy &amp; Carbon Log'!A4:A1000,"&lt;=2025-11-30",'Energy &amp; Carbon Log'!C4:C1000,"Gasoline")</f>
        <v>0</v>
      </c>
      <c r="D7">
        <f>SUMIFS('Energy &amp; Carbon Log'!G4:G1000,'Energy &amp; Carbon Log'!A4:A1000,"&gt;=2025-11-01",'Energy &amp; Carbon Log'!A4:A1000,"&lt;=2025-11-30",'Energy &amp; Carbon Log'!C4:C1000,"Propane")</f>
        <v>0</v>
      </c>
      <c r="E7">
        <f>SUMIFS('Energy &amp; Carbon Log'!G4:G1000,'Energy &amp; Carbon Log'!A4:A1000,"&gt;=2025-11-01",'Energy &amp; Carbon Log'!A4:A1000,"&lt;=2025-11-30",'Energy &amp; Carbon Log'!C4:C1000,"Electricity")</f>
        <v>0</v>
      </c>
      <c r="F7">
        <f>SUM(B5:E5)</f>
        <v>0</v>
      </c>
    </row>
  </sheetData>
  <mergeCells count="3">
    <mergeCell ref="A1:I1"/>
    <mergeCell ref="A2:I2"/>
    <mergeCell ref="A3:I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0" width="22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43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5" t="s">
        <v>2</v>
      </c>
      <c r="B3" s="6"/>
      <c r="C3" s="6"/>
      <c r="D3" s="6"/>
      <c r="E3" s="6"/>
      <c r="F3" s="6"/>
      <c r="G3" s="6"/>
      <c r="H3" s="6"/>
      <c r="I3" s="3"/>
    </row>
    <row r="5" spans="1:9" x14ac:dyDescent="0.2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</row>
    <row r="6" spans="1:9" x14ac:dyDescent="0.2">
      <c r="A6" t="s">
        <v>41</v>
      </c>
      <c r="B6">
        <f>'Monthly Summary'!F4</f>
        <v>0</v>
      </c>
      <c r="C6">
        <v>12000</v>
      </c>
      <c r="D6">
        <v>3.2</v>
      </c>
      <c r="E6">
        <f>IF(C4=0,0,B4/C4)</f>
        <v>0</v>
      </c>
      <c r="F6">
        <f>IF(D4=0,0,B4/D4)</f>
        <v>0</v>
      </c>
      <c r="G6">
        <v>4.4999999999999998E-2</v>
      </c>
      <c r="H6">
        <v>0.15</v>
      </c>
    </row>
    <row r="7" spans="1:9" x14ac:dyDescent="0.2">
      <c r="A7" t="s">
        <v>42</v>
      </c>
      <c r="B7" t="str">
        <f>'Monthly Summary'!F5</f>
        <v>TOTAL tCO2e</v>
      </c>
      <c r="C7">
        <v>12500</v>
      </c>
      <c r="D7">
        <v>3</v>
      </c>
      <c r="E7" t="e">
        <f>IF(C5=0,0,B5/C5)</f>
        <v>#VALUE!</v>
      </c>
      <c r="F7" t="e">
        <f>IF(D5=0,0,B5/D5)</f>
        <v>#VALUE!</v>
      </c>
      <c r="G7">
        <v>4.4999999999999998E-2</v>
      </c>
      <c r="H7">
        <v>0.15</v>
      </c>
    </row>
  </sheetData>
  <mergeCells count="3">
    <mergeCell ref="A1:I1"/>
    <mergeCell ref="A2:I2"/>
    <mergeCell ref="A3:I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workbookViewId="0"/>
  </sheetViews>
  <sheetFormatPr baseColWidth="10" defaultColWidth="8.83203125" defaultRowHeight="15" x14ac:dyDescent="0.2"/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ht="16" x14ac:dyDescent="0.2">
      <c r="A2" s="4" t="s">
        <v>52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7" t="s">
        <v>2</v>
      </c>
      <c r="B3" s="3"/>
      <c r="C3" s="3"/>
      <c r="D3" s="3"/>
      <c r="E3" s="3"/>
      <c r="F3" s="3"/>
      <c r="G3" s="3"/>
      <c r="H3" s="3"/>
      <c r="I3" s="3"/>
    </row>
    <row r="6" spans="1:9" x14ac:dyDescent="0.2">
      <c r="A6" s="1" t="s">
        <v>53</v>
      </c>
      <c r="B6" s="1" t="s">
        <v>54</v>
      </c>
    </row>
    <row r="7" spans="1:9" x14ac:dyDescent="0.2">
      <c r="A7" t="s">
        <v>55</v>
      </c>
      <c r="B7">
        <f>SUM('Monthly Summary'!F4:F5)</f>
        <v>0</v>
      </c>
    </row>
    <row r="8" spans="1:9" x14ac:dyDescent="0.2">
      <c r="A8" t="s">
        <v>56</v>
      </c>
      <c r="B8" t="e">
        <f>AVERAGE('KPI Tracker'!E4:E5)</f>
        <v>#DIV/0!</v>
      </c>
    </row>
    <row r="9" spans="1:9" x14ac:dyDescent="0.2">
      <c r="A9" t="s">
        <v>57</v>
      </c>
      <c r="B9" t="e">
        <f>AVERAGE('KPI Tracker'!F4:F5)</f>
        <v>#DIV/0!</v>
      </c>
    </row>
    <row r="20" spans="1:2" x14ac:dyDescent="0.2">
      <c r="A20" t="s">
        <v>15</v>
      </c>
      <c r="B20" t="str">
        <f>'Monthly Summary'!B5</f>
        <v>Diesel tCO2e</v>
      </c>
    </row>
    <row r="21" spans="1:2" x14ac:dyDescent="0.2">
      <c r="A21" t="s">
        <v>30</v>
      </c>
      <c r="B21" t="str">
        <f>'Monthly Summary'!C5</f>
        <v>Gasoline tCO2e</v>
      </c>
    </row>
    <row r="22" spans="1:2" x14ac:dyDescent="0.2">
      <c r="A22" t="s">
        <v>31</v>
      </c>
      <c r="B22" t="str">
        <f>'Monthly Summary'!D5</f>
        <v>Propane tCO2e</v>
      </c>
    </row>
    <row r="23" spans="1:2" x14ac:dyDescent="0.2">
      <c r="A23" t="s">
        <v>20</v>
      </c>
      <c r="B23" t="str">
        <f>'Monthly Summary'!E5</f>
        <v>Electricity tCO2e</v>
      </c>
    </row>
  </sheetData>
  <mergeCells count="3">
    <mergeCell ref="A1:I1"/>
    <mergeCell ref="A2:I2"/>
    <mergeCell ref="A3:I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Energy &amp; Carbon Log</vt:lpstr>
      <vt:lpstr>Emission Factors</vt:lpstr>
      <vt:lpstr>Monthly Summary</vt:lpstr>
      <vt:lpstr>KPI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2025-11-01T15:00:29Z</dcterms:modified>
</cp:coreProperties>
</file>