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/>
  <mc:AlternateContent xmlns:mc="http://schemas.openxmlformats.org/markup-compatibility/2006">
    <mc:Choice Requires="x15">
      <x15ac:absPath xmlns:x15ac="http://schemas.microsoft.com/office/spreadsheetml/2010/11/ac" url="/Users/michaelgaya/Desktop/MAGNUM/Corp Docs/ENVIRONMENTAL &amp; SUSTAINABILITY DOCUMENTS/"/>
    </mc:Choice>
  </mc:AlternateContent>
  <xr:revisionPtr revIDLastSave="0" documentId="8_{EE3D4774-751D-4D40-BBEC-55CE684A1BA8}" xr6:coauthVersionLast="47" xr6:coauthVersionMax="47" xr10:uidLastSave="{00000000-0000-0000-0000-000000000000}"/>
  <bookViews>
    <workbookView xWindow="0" yWindow="760" windowWidth="30240" windowHeight="17780" xr2:uid="{00000000-000D-0000-FFFF-FFFF00000000}"/>
  </bookViews>
  <sheets>
    <sheet name="Energy &amp; Carbon Log" sheetId="1" r:id="rId1"/>
    <sheet name="Water Usage &amp; Reuse" sheetId="2" r:id="rId2"/>
    <sheet name="Recycled Materials Tracker" sheetId="3" r:id="rId3"/>
    <sheet name="CSR &amp; Community Log" sheetId="4" r:id="rId4"/>
    <sheet name="Sustainability Dashboard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2" i="5" l="1"/>
  <c r="B11" i="5"/>
  <c r="B10" i="5"/>
  <c r="F7" i="2"/>
  <c r="E7" i="2"/>
  <c r="F6" i="2"/>
  <c r="E6" i="2"/>
  <c r="B8" i="5" s="1"/>
  <c r="I7" i="1"/>
  <c r="B6" i="5" s="1"/>
  <c r="H7" i="1"/>
  <c r="E7" i="1"/>
  <c r="I6" i="1"/>
  <c r="H6" i="1"/>
  <c r="E6" i="1"/>
  <c r="B7" i="5" l="1"/>
  <c r="B9" i="5"/>
  <c r="B30" i="5" s="1"/>
  <c r="B31" i="5" s="1"/>
</calcChain>
</file>

<file path=xl/sharedStrings.xml><?xml version="1.0" encoding="utf-8"?>
<sst xmlns="http://schemas.openxmlformats.org/spreadsheetml/2006/main" count="107" uniqueCount="82">
  <si>
    <t>MAGNUM CONSTRUCTION SERVICES INC.</t>
  </si>
  <si>
    <t>SUSTAINABILITY ACTION TRACKING — ENERGY &amp; CARBON</t>
  </si>
  <si>
    <t>Document Code: MCS-EN-F07 | Revision: 1.0 | Effective Date: November 1 2025</t>
  </si>
  <si>
    <t>Date</t>
  </si>
  <si>
    <t>Project / Site</t>
  </si>
  <si>
    <t>Diesel (L)</t>
  </si>
  <si>
    <t>Diesel Emission Factor (kg CO2/L)</t>
  </si>
  <si>
    <t>Diesel CO2 (t)</t>
  </si>
  <si>
    <t>Electric (kWh)</t>
  </si>
  <si>
    <t>Electric Emission Factor (kg CO2/kWh)</t>
  </si>
  <si>
    <t>Electric CO2 (t)</t>
  </si>
  <si>
    <t>Total tCO2e</t>
  </si>
  <si>
    <t>Equipment / Activity</t>
  </si>
  <si>
    <t>Notes</t>
  </si>
  <si>
    <t>2025-10-31</t>
  </si>
  <si>
    <t>Harper Townhomes</t>
  </si>
  <si>
    <t>Concrete pumps, tower crane</t>
  </si>
  <si>
    <t>Baseline week</t>
  </si>
  <si>
    <t>2025-11-01</t>
  </si>
  <si>
    <t>Formwork tables, lighting</t>
  </si>
  <si>
    <t>Windy day</t>
  </si>
  <si>
    <t>SUSTAINABILITY ACTION TRACKING — WATER USAGE &amp; REUSE</t>
  </si>
  <si>
    <t>Activity</t>
  </si>
  <si>
    <t>Potable Water (gal)</t>
  </si>
  <si>
    <t>Reused / Reclaimed (gal)</t>
  </si>
  <si>
    <t>Total Water (gal)</t>
  </si>
  <si>
    <t>% Reused</t>
  </si>
  <si>
    <t>Source (Tank/Storm/Other)</t>
  </si>
  <si>
    <t>Comments</t>
  </si>
  <si>
    <t>Dust Control</t>
  </si>
  <si>
    <t>Captured stormwater</t>
  </si>
  <si>
    <t>Wheel wash + haul roads</t>
  </si>
  <si>
    <t>Equipment Wash</t>
  </si>
  <si>
    <t>Non-potable tank</t>
  </si>
  <si>
    <t>Low-flow nozzles</t>
  </si>
  <si>
    <t>SUSTAINABILITY ACTION TRACKING — RECYCLED MATERIALS &amp; PROCUREMENT</t>
  </si>
  <si>
    <t>Material</t>
  </si>
  <si>
    <t>Supplier</t>
  </si>
  <si>
    <t>Qty (tons or yd3)</t>
  </si>
  <si>
    <t>Unit (tons/yd3)</t>
  </si>
  <si>
    <t>Recycled Content (%)</t>
  </si>
  <si>
    <t>Regional (&lt;500 mi) (Y/N)</t>
  </si>
  <si>
    <t>EPD Provided (Y/N)</t>
  </si>
  <si>
    <t>Credit Ref (LEED/BREEAM/Envision)</t>
  </si>
  <si>
    <t>Concrete (with 20% slag)</t>
  </si>
  <si>
    <t>ReadyMix Co.</t>
  </si>
  <si>
    <t>yd3</t>
  </si>
  <si>
    <t>Y</t>
  </si>
  <si>
    <t>LEED MRc2 / Envision CR1.1</t>
  </si>
  <si>
    <t>Submittal approved</t>
  </si>
  <si>
    <t>Steel studs (recycled)</t>
  </si>
  <si>
    <t>SteelPro</t>
  </si>
  <si>
    <t>tons</t>
  </si>
  <si>
    <t>N</t>
  </si>
  <si>
    <t>LEED MRc3 / BREEAM Mat 03</t>
  </si>
  <si>
    <t>Awaiting EPD</t>
  </si>
  <si>
    <t>SUSTAINABILITY ACTION TRACKING — CSR &amp; COMMUNITY</t>
  </si>
  <si>
    <t>Event / Activity</t>
  </si>
  <si>
    <t>Location</t>
  </si>
  <si>
    <t>Participants (#)</t>
  </si>
  <si>
    <t>Hours Volunteered</t>
  </si>
  <si>
    <t>Partner Organization</t>
  </si>
  <si>
    <t>Impact Summary</t>
  </si>
  <si>
    <t>Verified (Y/N)</t>
  </si>
  <si>
    <t>Neighborhood clean-up</t>
  </si>
  <si>
    <t>South Gate</t>
  </si>
  <si>
    <t>City GreenWorks</t>
  </si>
  <si>
    <t>Removed debris; community goodwill</t>
  </si>
  <si>
    <t>SUSTAINABILITY DASHBOARD</t>
  </si>
  <si>
    <t>KPI</t>
  </si>
  <si>
    <t>Value</t>
  </si>
  <si>
    <t>Targets</t>
  </si>
  <si>
    <t>% Water Reused Target</t>
  </si>
  <si>
    <t>Avg tCO2e per Day</t>
  </si>
  <si>
    <t>Recycled Content Target</t>
  </si>
  <si>
    <t>Water Used (gal)</t>
  </si>
  <si>
    <t>% Water Reused</t>
  </si>
  <si>
    <t>Avg Recycled Content (%)</t>
  </si>
  <si>
    <t>CSR Events</t>
  </si>
  <si>
    <t>Volunteer Hours</t>
  </si>
  <si>
    <t>Avg Recycled</t>
  </si>
  <si>
    <t>Remaining to Target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</si>
</sst>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/>
    <xf numFmtId="2" fontId="0" fillId="0" borderId="0" xfId="0" applyNumberFormat="1"/>
    <xf numFmtId="10" fontId="0" fillId="0" borderId="0" xfId="0" applyNumberFormat="1"/>
    <xf numFmtId="0" fontId="1" fillId="0" borderId="0" xfId="0" applyFont="1" applyAlignment="1">
      <alignment horizontal="center"/>
    </xf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tCO2e Trend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>
              <a:prstDash val="solid"/>
            </a:ln>
          </c:spPr>
          <c:marker>
            <c:symbol val="none"/>
          </c:marker>
          <c:cat>
            <c:strRef>
              <c:f>'Energy &amp; Carbon Log'!$A$4:$A$5</c:f>
              <c:strCache>
                <c:ptCount val="2"/>
                <c:pt idx="1">
                  <c:v>Date</c:v>
                </c:pt>
              </c:strCache>
            </c:strRef>
          </c:cat>
          <c:val>
            <c:numRef>
              <c:f>'Energy &amp; Carbon Log'!$I$4:$I$5</c:f>
              <c:numCache>
                <c:formatCode>General</c:formatCode>
                <c:ptCount val="2"/>
                <c:pt idx="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771-F045-9597-E5CF99B4B5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t>Date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100"/>
        <c:crosses val="autoZero"/>
        <c:auto val="0"/>
        <c:lblAlgn val="ctr"/>
        <c:lblOffset val="100"/>
        <c:noMultiLvlLbl val="0"/>
      </c:catAx>
      <c:valAx>
        <c:axId val="1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t>tCO2e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Water Used vs Reused (gal)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ln>
              <a:prstDash val="solid"/>
            </a:ln>
          </c:spPr>
          <c:invertIfNegative val="0"/>
          <c:cat>
            <c:strRef>
              <c:f>'Water Usage &amp; Reuse'!$A$4:$A$5</c:f>
              <c:strCache>
                <c:ptCount val="2"/>
                <c:pt idx="1">
                  <c:v>Date</c:v>
                </c:pt>
              </c:strCache>
            </c:strRef>
          </c:cat>
          <c:val>
            <c:numRef>
              <c:f>'Water Usage &amp; Reuse'!$E$4:$E$5</c:f>
              <c:numCache>
                <c:formatCode>General</c:formatCode>
                <c:ptCount val="2"/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05-3440-94BF-A77FD3424FD5}"/>
            </c:ext>
          </c:extLst>
        </c:ser>
        <c:ser>
          <c:idx val="1"/>
          <c:order val="1"/>
          <c:spPr>
            <a:ln>
              <a:prstDash val="solid"/>
            </a:ln>
          </c:spPr>
          <c:invertIfNegative val="0"/>
          <c:cat>
            <c:strRef>
              <c:f>'Water Usage &amp; Reuse'!$A$4:$A$5</c:f>
              <c:strCache>
                <c:ptCount val="2"/>
                <c:pt idx="1">
                  <c:v>Date</c:v>
                </c:pt>
              </c:strCache>
            </c:strRef>
          </c:cat>
          <c:val>
            <c:numRef>
              <c:f>'Water Usage &amp; Reuse'!$D$4:$D$5</c:f>
              <c:numCache>
                <c:formatCode>General</c:formatCode>
                <c:ptCount val="2"/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05-3440-94BF-A77FD3424F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t>Date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100"/>
        <c:crosses val="autoZero"/>
        <c:auto val="0"/>
        <c:lblAlgn val="ctr"/>
        <c:lblOffset val="100"/>
        <c:noMultiLvlLbl val="0"/>
      </c:catAx>
      <c:valAx>
        <c:axId val="1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t>Gallons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Avg Recycled Content vs Target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cat>
            <c:strRef>
              <c:f>'Sustainability Dashboard'!$A$30:$A$31</c:f>
              <c:strCache>
                <c:ptCount val="2"/>
                <c:pt idx="0">
                  <c:v>Avg Recycled</c:v>
                </c:pt>
                <c:pt idx="1">
                  <c:v>Remaining to Target</c:v>
                </c:pt>
              </c:strCache>
            </c:strRef>
          </c:cat>
          <c:val>
            <c:numRef>
              <c:f>'Sustainability Dashboard'!$B$30:$B$31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2-104D-B72F-4EF161C013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5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6</xdr:col>
      <xdr:colOff>0</xdr:colOff>
      <xdr:row>21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12</xdr:col>
      <xdr:colOff>0</xdr:colOff>
      <xdr:row>5</xdr:row>
      <xdr:rowOff>0</xdr:rowOff>
    </xdr:from>
    <xdr:ext cx="5400000" cy="2700000"/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"/>
  <sheetViews>
    <sheetView tabSelected="1" workbookViewId="0">
      <pane ySplit="3" topLeftCell="A4" activePane="bottomLeft" state="frozen"/>
      <selection pane="bottomLeft" sqref="A1:H1"/>
    </sheetView>
  </sheetViews>
  <sheetFormatPr baseColWidth="10" defaultColWidth="8.83203125" defaultRowHeight="15" x14ac:dyDescent="0.2"/>
  <cols>
    <col min="1" max="3" width="22" customWidth="1"/>
    <col min="4" max="4" width="26.1640625" bestFit="1" customWidth="1"/>
    <col min="5" max="6" width="22" customWidth="1"/>
    <col min="7" max="7" width="30.1640625" bestFit="1" customWidth="1"/>
    <col min="8" max="11" width="22" customWidth="1"/>
  </cols>
  <sheetData>
    <row r="1" spans="1:11" ht="19" x14ac:dyDescent="0.25">
      <c r="A1" s="4" t="s">
        <v>0</v>
      </c>
      <c r="B1" s="5"/>
      <c r="C1" s="5"/>
      <c r="D1" s="5"/>
      <c r="E1" s="5"/>
      <c r="F1" s="5"/>
      <c r="G1" s="5"/>
      <c r="H1" s="5"/>
    </row>
    <row r="2" spans="1:11" ht="16" x14ac:dyDescent="0.2">
      <c r="A2" s="6" t="s">
        <v>1</v>
      </c>
      <c r="B2" s="5"/>
      <c r="C2" s="5"/>
      <c r="D2" s="5"/>
      <c r="E2" s="5"/>
      <c r="F2" s="5"/>
      <c r="G2" s="5"/>
      <c r="H2" s="5"/>
    </row>
    <row r="3" spans="1:11" x14ac:dyDescent="0.2">
      <c r="A3" s="7" t="s">
        <v>2</v>
      </c>
      <c r="B3" s="8"/>
      <c r="C3" s="8"/>
      <c r="D3" s="8"/>
      <c r="E3" s="8"/>
      <c r="F3" s="8"/>
      <c r="G3" s="8"/>
      <c r="H3" s="8"/>
      <c r="I3" s="1"/>
      <c r="J3" s="1"/>
      <c r="K3" s="1"/>
    </row>
    <row r="5" spans="1:11" x14ac:dyDescent="0.2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t="s">
        <v>13</v>
      </c>
    </row>
    <row r="6" spans="1:11" x14ac:dyDescent="0.2">
      <c r="A6" t="s">
        <v>14</v>
      </c>
      <c r="B6" t="s">
        <v>15</v>
      </c>
      <c r="C6">
        <v>1200</v>
      </c>
      <c r="D6">
        <v>2.68</v>
      </c>
      <c r="E6">
        <f>C4*D4/1000</f>
        <v>0</v>
      </c>
      <c r="F6">
        <v>1800</v>
      </c>
      <c r="G6">
        <v>0.45</v>
      </c>
      <c r="H6">
        <f>F4*G4/1000</f>
        <v>0</v>
      </c>
      <c r="I6">
        <f>E4+H4</f>
        <v>0</v>
      </c>
      <c r="J6" t="s">
        <v>16</v>
      </c>
      <c r="K6" t="s">
        <v>17</v>
      </c>
    </row>
    <row r="7" spans="1:11" x14ac:dyDescent="0.2">
      <c r="A7" t="s">
        <v>18</v>
      </c>
      <c r="B7" t="s">
        <v>15</v>
      </c>
      <c r="C7">
        <v>950</v>
      </c>
      <c r="D7">
        <v>2.68</v>
      </c>
      <c r="E7" t="e">
        <f>C5*D5/1000</f>
        <v>#VALUE!</v>
      </c>
      <c r="F7">
        <v>1600</v>
      </c>
      <c r="G7">
        <v>0.45</v>
      </c>
      <c r="H7" t="e">
        <f>F5*G5/1000</f>
        <v>#VALUE!</v>
      </c>
      <c r="I7" t="e">
        <f>E5+H5</f>
        <v>#VALUE!</v>
      </c>
      <c r="J7" t="s">
        <v>19</v>
      </c>
      <c r="K7" t="s">
        <v>20</v>
      </c>
    </row>
  </sheetData>
  <mergeCells count="3">
    <mergeCell ref="A1:H1"/>
    <mergeCell ref="A2:H2"/>
    <mergeCell ref="A3:H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7"/>
  <sheetViews>
    <sheetView workbookViewId="0">
      <pane ySplit="3" topLeftCell="A4" activePane="bottomLeft" state="frozen"/>
      <selection pane="bottomLeft"/>
    </sheetView>
  </sheetViews>
  <sheetFormatPr baseColWidth="10" defaultColWidth="8.83203125" defaultRowHeight="15" x14ac:dyDescent="0.2"/>
  <cols>
    <col min="1" max="8" width="22" customWidth="1"/>
  </cols>
  <sheetData>
    <row r="1" spans="1:8" ht="19" x14ac:dyDescent="0.25">
      <c r="A1" s="4" t="s">
        <v>0</v>
      </c>
      <c r="B1" s="5"/>
      <c r="C1" s="5"/>
      <c r="D1" s="5"/>
      <c r="E1" s="5"/>
      <c r="F1" s="5"/>
      <c r="G1" s="5"/>
      <c r="H1" s="5"/>
    </row>
    <row r="2" spans="1:8" ht="16" x14ac:dyDescent="0.2">
      <c r="A2" s="6" t="s">
        <v>21</v>
      </c>
      <c r="B2" s="5"/>
      <c r="C2" s="5"/>
      <c r="D2" s="5"/>
      <c r="E2" s="5"/>
      <c r="F2" s="5"/>
      <c r="G2" s="5"/>
      <c r="H2" s="5"/>
    </row>
    <row r="3" spans="1:8" x14ac:dyDescent="0.2">
      <c r="A3" s="7" t="s">
        <v>2</v>
      </c>
      <c r="B3" s="8"/>
      <c r="C3" s="8"/>
      <c r="D3" s="8"/>
      <c r="E3" s="8"/>
      <c r="F3" s="8"/>
      <c r="G3" s="8"/>
      <c r="H3" s="8"/>
    </row>
    <row r="5" spans="1:8" x14ac:dyDescent="0.2">
      <c r="A5" t="s">
        <v>3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t="s">
        <v>27</v>
      </c>
      <c r="H5" t="s">
        <v>28</v>
      </c>
    </row>
    <row r="6" spans="1:8" x14ac:dyDescent="0.2">
      <c r="A6" t="s">
        <v>14</v>
      </c>
      <c r="B6" t="s">
        <v>29</v>
      </c>
      <c r="C6">
        <v>2200</v>
      </c>
      <c r="D6">
        <v>1300</v>
      </c>
      <c r="E6">
        <f>C4+D4</f>
        <v>0</v>
      </c>
      <c r="F6">
        <f>IF(E4=0,0,D4/E4)</f>
        <v>0</v>
      </c>
      <c r="G6" t="s">
        <v>30</v>
      </c>
      <c r="H6" t="s">
        <v>31</v>
      </c>
    </row>
    <row r="7" spans="1:8" x14ac:dyDescent="0.2">
      <c r="A7" t="s">
        <v>18</v>
      </c>
      <c r="B7" t="s">
        <v>32</v>
      </c>
      <c r="C7">
        <v>1500</v>
      </c>
      <c r="D7">
        <v>800</v>
      </c>
      <c r="E7" t="e">
        <f>C5+D5</f>
        <v>#VALUE!</v>
      </c>
      <c r="F7" t="e">
        <f>IF(E5=0,0,D5/E5)</f>
        <v>#VALUE!</v>
      </c>
      <c r="G7" t="s">
        <v>33</v>
      </c>
      <c r="H7" t="s">
        <v>34</v>
      </c>
    </row>
  </sheetData>
  <mergeCells count="3">
    <mergeCell ref="A1:H1"/>
    <mergeCell ref="A2:H2"/>
    <mergeCell ref="A3:H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7"/>
  <sheetViews>
    <sheetView workbookViewId="0">
      <pane ySplit="3" topLeftCell="A4" activePane="bottomLeft" state="frozen"/>
      <selection pane="bottomLeft"/>
    </sheetView>
  </sheetViews>
  <sheetFormatPr baseColWidth="10" defaultColWidth="8.83203125" defaultRowHeight="15" x14ac:dyDescent="0.2"/>
  <cols>
    <col min="1" max="11" width="22" customWidth="1"/>
  </cols>
  <sheetData>
    <row r="1" spans="1:11" ht="19" x14ac:dyDescent="0.25">
      <c r="A1" s="4" t="s">
        <v>0</v>
      </c>
      <c r="B1" s="5"/>
      <c r="C1" s="5"/>
      <c r="D1" s="5"/>
      <c r="E1" s="5"/>
      <c r="F1" s="5"/>
      <c r="G1" s="5"/>
      <c r="H1" s="5"/>
    </row>
    <row r="2" spans="1:11" ht="16" x14ac:dyDescent="0.2">
      <c r="A2" s="6" t="s">
        <v>35</v>
      </c>
      <c r="B2" s="5"/>
      <c r="C2" s="5"/>
      <c r="D2" s="5"/>
      <c r="E2" s="5"/>
      <c r="F2" s="5"/>
      <c r="G2" s="5"/>
      <c r="H2" s="5"/>
    </row>
    <row r="3" spans="1:11" x14ac:dyDescent="0.2">
      <c r="A3" s="7" t="s">
        <v>2</v>
      </c>
      <c r="B3" s="8"/>
      <c r="C3" s="8"/>
      <c r="D3" s="8"/>
      <c r="E3" s="8"/>
      <c r="F3" s="8"/>
      <c r="G3" s="8"/>
      <c r="H3" s="8"/>
      <c r="I3" s="1"/>
      <c r="J3" s="1"/>
      <c r="K3" s="1"/>
    </row>
    <row r="5" spans="1:11" x14ac:dyDescent="0.2">
      <c r="A5" t="s">
        <v>3</v>
      </c>
      <c r="B5" t="s">
        <v>4</v>
      </c>
      <c r="C5" t="s">
        <v>36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13</v>
      </c>
    </row>
    <row r="6" spans="1:11" x14ac:dyDescent="0.2">
      <c r="A6" t="s">
        <v>14</v>
      </c>
      <c r="B6" t="s">
        <v>15</v>
      </c>
      <c r="C6" t="s">
        <v>44</v>
      </c>
      <c r="D6" t="s">
        <v>45</v>
      </c>
      <c r="E6">
        <v>250</v>
      </c>
      <c r="F6" t="s">
        <v>46</v>
      </c>
      <c r="G6">
        <v>20</v>
      </c>
      <c r="H6" t="s">
        <v>47</v>
      </c>
      <c r="I6" t="s">
        <v>47</v>
      </c>
      <c r="J6" t="s">
        <v>48</v>
      </c>
      <c r="K6" t="s">
        <v>49</v>
      </c>
    </row>
    <row r="7" spans="1:11" x14ac:dyDescent="0.2">
      <c r="A7" t="s">
        <v>18</v>
      </c>
      <c r="B7" t="s">
        <v>15</v>
      </c>
      <c r="C7" t="s">
        <v>50</v>
      </c>
      <c r="D7" t="s">
        <v>51</v>
      </c>
      <c r="E7">
        <v>5.5</v>
      </c>
      <c r="F7" t="s">
        <v>52</v>
      </c>
      <c r="G7">
        <v>25</v>
      </c>
      <c r="H7" t="s">
        <v>47</v>
      </c>
      <c r="I7" t="s">
        <v>53</v>
      </c>
      <c r="J7" t="s">
        <v>54</v>
      </c>
      <c r="K7" t="s">
        <v>55</v>
      </c>
    </row>
  </sheetData>
  <mergeCells count="3">
    <mergeCell ref="A1:H1"/>
    <mergeCell ref="A2:H2"/>
    <mergeCell ref="A3:H3"/>
  </mergeCells>
  <dataValidations count="2">
    <dataValidation type="list" allowBlank="1" showInputMessage="1" showErrorMessage="1" sqref="F4:F1000" xr:uid="{00000000-0002-0000-0200-000000000000}">
      <formula1>"tons,yd3"</formula1>
    </dataValidation>
    <dataValidation type="list" allowBlank="1" showInputMessage="1" showErrorMessage="1" sqref="H4:I1000" xr:uid="{00000000-0002-0000-0200-000001000000}">
      <formula1>"Y,N"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6"/>
  <sheetViews>
    <sheetView workbookViewId="0">
      <pane ySplit="3" topLeftCell="A4" activePane="bottomLeft" state="frozen"/>
      <selection pane="bottomLeft"/>
    </sheetView>
  </sheetViews>
  <sheetFormatPr baseColWidth="10" defaultColWidth="8.83203125" defaultRowHeight="15" x14ac:dyDescent="0.2"/>
  <cols>
    <col min="1" max="8" width="22" customWidth="1"/>
  </cols>
  <sheetData>
    <row r="1" spans="1:8" ht="19" x14ac:dyDescent="0.25">
      <c r="A1" s="4" t="s">
        <v>0</v>
      </c>
      <c r="B1" s="5"/>
      <c r="C1" s="5"/>
      <c r="D1" s="5"/>
      <c r="E1" s="5"/>
      <c r="F1" s="5"/>
      <c r="G1" s="5"/>
      <c r="H1" s="5"/>
    </row>
    <row r="2" spans="1:8" ht="16" x14ac:dyDescent="0.2">
      <c r="A2" s="6" t="s">
        <v>56</v>
      </c>
      <c r="B2" s="5"/>
      <c r="C2" s="5"/>
      <c r="D2" s="5"/>
      <c r="E2" s="5"/>
      <c r="F2" s="5"/>
      <c r="G2" s="5"/>
      <c r="H2" s="5"/>
    </row>
    <row r="3" spans="1:8" x14ac:dyDescent="0.2">
      <c r="A3" s="7" t="s">
        <v>2</v>
      </c>
      <c r="B3" s="8"/>
      <c r="C3" s="8"/>
      <c r="D3" s="8"/>
      <c r="E3" s="8"/>
      <c r="F3" s="8"/>
      <c r="G3" s="8"/>
      <c r="H3" s="8"/>
    </row>
    <row r="5" spans="1:8" x14ac:dyDescent="0.2">
      <c r="A5" t="s">
        <v>3</v>
      </c>
      <c r="B5" t="s">
        <v>57</v>
      </c>
      <c r="C5" t="s">
        <v>58</v>
      </c>
      <c r="D5" t="s">
        <v>59</v>
      </c>
      <c r="E5" t="s">
        <v>60</v>
      </c>
      <c r="F5" t="s">
        <v>61</v>
      </c>
      <c r="G5" t="s">
        <v>62</v>
      </c>
      <c r="H5" t="s">
        <v>63</v>
      </c>
    </row>
    <row r="6" spans="1:8" x14ac:dyDescent="0.2">
      <c r="A6" t="s">
        <v>18</v>
      </c>
      <c r="B6" t="s">
        <v>64</v>
      </c>
      <c r="C6" t="s">
        <v>65</v>
      </c>
      <c r="D6">
        <v>12</v>
      </c>
      <c r="E6">
        <v>36</v>
      </c>
      <c r="F6" t="s">
        <v>66</v>
      </c>
      <c r="G6" t="s">
        <v>67</v>
      </c>
      <c r="H6" t="s">
        <v>47</v>
      </c>
    </row>
  </sheetData>
  <mergeCells count="3">
    <mergeCell ref="A1:H1"/>
    <mergeCell ref="A2:H2"/>
    <mergeCell ref="A3:H3"/>
  </mergeCells>
  <dataValidations count="1">
    <dataValidation type="list" allowBlank="1" showInputMessage="1" showErrorMessage="1" sqref="H4:H1000 I4:I1000" xr:uid="{00000000-0002-0000-0300-000000000000}">
      <formula1>"Y,N"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31"/>
  <sheetViews>
    <sheetView workbookViewId="0"/>
  </sheetViews>
  <sheetFormatPr baseColWidth="10" defaultColWidth="8.83203125" defaultRowHeight="15" x14ac:dyDescent="0.2"/>
  <cols>
    <col min="1" max="6" width="24" customWidth="1"/>
  </cols>
  <sheetData>
    <row r="1" spans="1:8" ht="19" x14ac:dyDescent="0.25">
      <c r="A1" s="4" t="s">
        <v>0</v>
      </c>
      <c r="B1" s="5"/>
      <c r="C1" s="5"/>
      <c r="D1" s="5"/>
      <c r="E1" s="5"/>
      <c r="F1" s="5"/>
      <c r="G1" s="5"/>
      <c r="H1" s="5"/>
    </row>
    <row r="2" spans="1:8" ht="16" x14ac:dyDescent="0.2">
      <c r="A2" s="6" t="s">
        <v>68</v>
      </c>
      <c r="B2" s="5"/>
      <c r="C2" s="5"/>
      <c r="D2" s="5"/>
      <c r="E2" s="5"/>
      <c r="F2" s="5"/>
      <c r="G2" s="5"/>
      <c r="H2" s="5"/>
    </row>
    <row r="3" spans="1:8" x14ac:dyDescent="0.2">
      <c r="A3" s="9" t="s">
        <v>2</v>
      </c>
      <c r="B3" s="5"/>
      <c r="C3" s="5"/>
      <c r="D3" s="5"/>
      <c r="E3" s="5"/>
      <c r="F3" s="5"/>
      <c r="G3" s="5"/>
      <c r="H3" s="5"/>
    </row>
    <row r="5" spans="1:8" x14ac:dyDescent="0.2">
      <c r="A5" s="1" t="s">
        <v>69</v>
      </c>
      <c r="B5" s="1" t="s">
        <v>70</v>
      </c>
      <c r="D5" s="1" t="s">
        <v>71</v>
      </c>
    </row>
    <row r="6" spans="1:8" x14ac:dyDescent="0.2">
      <c r="A6" t="s">
        <v>11</v>
      </c>
      <c r="B6" s="2" t="e">
        <f>SUM('Energy &amp; Carbon Log'!I4:I1000)</f>
        <v>#VALUE!</v>
      </c>
      <c r="D6" t="s">
        <v>72</v>
      </c>
      <c r="E6">
        <v>0.25</v>
      </c>
    </row>
    <row r="7" spans="1:8" x14ac:dyDescent="0.2">
      <c r="A7" t="s">
        <v>73</v>
      </c>
      <c r="B7" s="2" t="e">
        <f>IF(COUNTA('Energy &amp; Carbon Log'!A4:A1000)=0,0,SUM('Energy &amp; Carbon Log'!I4:I1000)/COUNTA('Energy &amp; Carbon Log'!A4:A1000))</f>
        <v>#VALUE!</v>
      </c>
      <c r="D7" t="s">
        <v>74</v>
      </c>
      <c r="E7">
        <v>0.25</v>
      </c>
    </row>
    <row r="8" spans="1:8" x14ac:dyDescent="0.2">
      <c r="A8" t="s">
        <v>75</v>
      </c>
      <c r="B8" s="2" t="e">
        <f>SUM('Water Usage &amp; Reuse'!E4:E1000)</f>
        <v>#VALUE!</v>
      </c>
    </row>
    <row r="9" spans="1:8" x14ac:dyDescent="0.2">
      <c r="A9" t="s">
        <v>76</v>
      </c>
      <c r="B9" s="3" t="e">
        <f>IF(SUM('Water Usage &amp; Reuse'!E4:E1000)=0,0,SUM('Water Usage &amp; Reuse'!D4:D1000)/SUM('Water Usage &amp; Reuse'!E4:E1000))</f>
        <v>#VALUE!</v>
      </c>
    </row>
    <row r="10" spans="1:8" x14ac:dyDescent="0.2">
      <c r="A10" t="s">
        <v>77</v>
      </c>
      <c r="B10" s="3">
        <f>IF(COUNTA('Recycled Materials Tracker'!G4:G1000)=0,0,AVERAGE('Recycled Materials Tracker'!G4:G1000)/100)</f>
        <v>0.22500000000000001</v>
      </c>
    </row>
    <row r="11" spans="1:8" x14ac:dyDescent="0.2">
      <c r="A11" t="s">
        <v>78</v>
      </c>
      <c r="B11" s="2">
        <f>COUNTA('CSR &amp; Community Log'!A4:A1000)</f>
        <v>2</v>
      </c>
    </row>
    <row r="12" spans="1:8" x14ac:dyDescent="0.2">
      <c r="A12" t="s">
        <v>79</v>
      </c>
      <c r="B12" s="2">
        <f>SUM('CSR &amp; Community Log'!E4:E1000)</f>
        <v>36</v>
      </c>
    </row>
    <row r="30" spans="1:2" x14ac:dyDescent="0.2">
      <c r="A30" t="s">
        <v>80</v>
      </c>
      <c r="B30" t="e">
        <f>B9</f>
        <v>#VALUE!</v>
      </c>
    </row>
    <row r="31" spans="1:2" x14ac:dyDescent="0.2">
      <c r="A31" t="s">
        <v>81</v>
      </c>
      <c r="B31" t="e">
        <f>MAX(E7-B30,0)</f>
        <v>#VALUE!</v>
      </c>
    </row>
  </sheetData>
  <mergeCells count="3">
    <mergeCell ref="A1:H1"/>
    <mergeCell ref="A2:H2"/>
    <mergeCell ref="A3:H3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Energy &amp; Carbon Log</vt:lpstr>
      <vt:lpstr>Water Usage &amp; Reuse</vt:lpstr>
      <vt:lpstr>Recycled Materials Tracker</vt:lpstr>
      <vt:lpstr>CSR &amp; Community Log</vt:lpstr>
      <vt:lpstr>Sustainability 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Michael Gaya</cp:lastModifiedBy>
  <dcterms:created xsi:type="dcterms:W3CDTF">2025-11-01T13:25:38Z</dcterms:created>
  <dcterms:modified xsi:type="dcterms:W3CDTF">2025-11-01T14:51:06Z</dcterms:modified>
</cp:coreProperties>
</file>