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F9B3F8D7-FD4B-C64C-A890-97A415CB7C42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Monitoring Plan Summary" sheetId="1" r:id="rId1"/>
    <sheet name="Noise Monitoring Log" sheetId="2" r:id="rId2"/>
    <sheet name="Vibration Monitoring Log" sheetId="3" r:id="rId3"/>
    <sheet name="Equipment &amp; Calibration" sheetId="4" r:id="rId4"/>
    <sheet name="Community Complaint Log" sheetId="5" r:id="rId5"/>
    <sheet name="Exceedance &amp; Corrective" sheetId="6" r:id="rId6"/>
    <sheet name="Dashboard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7" l="1"/>
  <c r="B41" i="7"/>
  <c r="B40" i="7"/>
  <c r="B12" i="7"/>
  <c r="B11" i="7"/>
  <c r="B10" i="7"/>
  <c r="B9" i="7"/>
  <c r="B8" i="7"/>
  <c r="B7" i="7"/>
</calcChain>
</file>

<file path=xl/sharedStrings.xml><?xml version="1.0" encoding="utf-8"?>
<sst xmlns="http://schemas.openxmlformats.org/spreadsheetml/2006/main" count="172" uniqueCount="127">
  <si>
    <t>MAGNUM CONSTRUCTION SERVICES INC.</t>
  </si>
  <si>
    <t>NOISE &amp; VIBRATION MONITORING — PLAN SUMMARY</t>
  </si>
  <si>
    <t>Document Code: MCS-EN-F06 | Revision: 1.0 | Effective Date: November 1 2025</t>
  </si>
  <si>
    <t>Project Name:</t>
  </si>
  <si>
    <t>Project Code:</t>
  </si>
  <si>
    <t>Environmental Lead:</t>
  </si>
  <si>
    <t>HSE Manager:</t>
  </si>
  <si>
    <t>Monitoring Standard:</t>
  </si>
  <si>
    <t>ANSI S1.4 / S1.11; FDOT; OSHA</t>
  </si>
  <si>
    <t>Community Limit (dBA):</t>
  </si>
  <si>
    <t>65 day / 55 night (example)</t>
  </si>
  <si>
    <t>Vibration Standard:</t>
  </si>
  <si>
    <t>USBM RI 8507 / FTA</t>
  </si>
  <si>
    <t>PPV Limit:</t>
  </si>
  <si>
    <t>0.5 in/s (example)</t>
  </si>
  <si>
    <t>Monitoring Locations:</t>
  </si>
  <si>
    <t>N1 North Boundary; N2 South Gate; V1 Core Area</t>
  </si>
  <si>
    <t>Schedule:</t>
  </si>
  <si>
    <t>Weekly + complaint-based</t>
  </si>
  <si>
    <t>NOISE MONITORING LOG (dBA)</t>
  </si>
  <si>
    <t>Date</t>
  </si>
  <si>
    <t>Time</t>
  </si>
  <si>
    <t>Location ID</t>
  </si>
  <si>
    <t>Instrument ID</t>
  </si>
  <si>
    <t>Noise Metric (Leq/Lmax...)</t>
  </si>
  <si>
    <t>dBA</t>
  </si>
  <si>
    <t>Wind (mph)</t>
  </si>
  <si>
    <t>Weather</t>
  </si>
  <si>
    <t>Limit Exceeded (Y/N)</t>
  </si>
  <si>
    <t>Notes</t>
  </si>
  <si>
    <t>2025-10-31</t>
  </si>
  <si>
    <t>10:00</t>
  </si>
  <si>
    <t>N1</t>
  </si>
  <si>
    <t>SLM-01</t>
  </si>
  <si>
    <t>Leq</t>
  </si>
  <si>
    <t>Clear</t>
  </si>
  <si>
    <t>N</t>
  </si>
  <si>
    <t>Baseline daytime reading</t>
  </si>
  <si>
    <t>2025-11-01</t>
  </si>
  <si>
    <t>21:00</t>
  </si>
  <si>
    <t>N2</t>
  </si>
  <si>
    <t>Calm</t>
  </si>
  <si>
    <t>Night shift, low traffic</t>
  </si>
  <si>
    <t>13:30</t>
  </si>
  <si>
    <t>Lmax</t>
  </si>
  <si>
    <t>Windy</t>
  </si>
  <si>
    <t>Y</t>
  </si>
  <si>
    <t>Impact hammer in use</t>
  </si>
  <si>
    <t>VIBRATION MONITORING LOG (PPV)</t>
  </si>
  <si>
    <t>Unit (in/s or mm/s)</t>
  </si>
  <si>
    <t>PPV</t>
  </si>
  <si>
    <t>Dominant Freq (Hz)</t>
  </si>
  <si>
    <t>Activity</t>
  </si>
  <si>
    <t>10:15</t>
  </si>
  <si>
    <t>V1</t>
  </si>
  <si>
    <t>VM-01</t>
  </si>
  <si>
    <t>in/s</t>
  </si>
  <si>
    <t>Compaction</t>
  </si>
  <si>
    <t>Within comfort limit</t>
  </si>
  <si>
    <t>13:40</t>
  </si>
  <si>
    <t>Impact hammer</t>
  </si>
  <si>
    <t>Triggered corrective action</t>
  </si>
  <si>
    <t>EQUIPMENT &amp; CALIBRATION REGISTER</t>
  </si>
  <si>
    <t>Instrument Type</t>
  </si>
  <si>
    <t>ID</t>
  </si>
  <si>
    <t>Make/Model</t>
  </si>
  <si>
    <t>Serial No.</t>
  </si>
  <si>
    <t>Calibration Date</t>
  </si>
  <si>
    <t>Due Date</t>
  </si>
  <si>
    <t>Certificate No.</t>
  </si>
  <si>
    <t>In Service (Y/N)</t>
  </si>
  <si>
    <t>Sound Level Meter</t>
  </si>
  <si>
    <t>NTi XL2</t>
  </si>
  <si>
    <t>SN-XL2-8891</t>
  </si>
  <si>
    <t>2025-07-01</t>
  </si>
  <si>
    <t>2026-07-01</t>
  </si>
  <si>
    <t>CAL-5591</t>
  </si>
  <si>
    <t>Field calibrator 114 dB used</t>
  </si>
  <si>
    <t>Vibration Monitor</t>
  </si>
  <si>
    <t>Instantel Micromate</t>
  </si>
  <si>
    <t>SN-MIC-2241</t>
  </si>
  <si>
    <t>2025-06-15</t>
  </si>
  <si>
    <t>2026-06-15</t>
  </si>
  <si>
    <t>CAL-5477</t>
  </si>
  <si>
    <t>—</t>
  </si>
  <si>
    <t>COMMUNITY COMPLAINT LOG</t>
  </si>
  <si>
    <t>Complaint ID</t>
  </si>
  <si>
    <t>Date / Time</t>
  </si>
  <si>
    <t>Complainant (Name/Addr)</t>
  </si>
  <si>
    <t>Contact</t>
  </si>
  <si>
    <t>Type (Noise/Vibration/Both)</t>
  </si>
  <si>
    <t>Description</t>
  </si>
  <si>
    <t>Initial Response</t>
  </si>
  <si>
    <t>Investigation Result</t>
  </si>
  <si>
    <t>Closed (Y/N)</t>
  </si>
  <si>
    <t>C-001</t>
  </si>
  <si>
    <t>2025-11-01 14:05</t>
  </si>
  <si>
    <t>Resident (123 Oak St.)</t>
  </si>
  <si>
    <t>(555) 010-7788</t>
  </si>
  <si>
    <t>Noise</t>
  </si>
  <si>
    <t>Loud hammering at midday</t>
  </si>
  <si>
    <t>Reduced activity; applied barriers</t>
  </si>
  <si>
    <t>Confirmed Lmax 74 dBA; rescheduled work</t>
  </si>
  <si>
    <t>EXCEEDANCE &amp; CORRECTIVE ACTION LOG</t>
  </si>
  <si>
    <t>Ref ID</t>
  </si>
  <si>
    <t>Type (Noise/Vibration)</t>
  </si>
  <si>
    <t>Limit</t>
  </si>
  <si>
    <t>Measured</t>
  </si>
  <si>
    <t>Root Cause</t>
  </si>
  <si>
    <t>Immediate Action</t>
  </si>
  <si>
    <t>Follow-up Action</t>
  </si>
  <si>
    <t>EX-001</t>
  </si>
  <si>
    <t>Vibration</t>
  </si>
  <si>
    <t>0.5 in/s</t>
  </si>
  <si>
    <t>Impact energy too high</t>
  </si>
  <si>
    <t>Paused hammer; adjusted settings</t>
  </si>
  <si>
    <t>Installed buffer pads; revised method</t>
  </si>
  <si>
    <t>NOISE/VIBRATION DASHBOARD</t>
  </si>
  <si>
    <t>Metric</t>
  </si>
  <si>
    <t>Value</t>
  </si>
  <si>
    <t>Avg Leq (dBA)</t>
  </si>
  <si>
    <t>Max Lmax (dBA)</t>
  </si>
  <si>
    <t># Noise Exceedances</t>
  </si>
  <si>
    <t>Max PPV (in/s)</t>
  </si>
  <si>
    <t># Vibration Exceedances</t>
  </si>
  <si>
    <t>Complaints Logged</t>
  </si>
  <si>
    <t>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</si>
</sst>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Noise Trend (dBA)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'Noise Monitoring Log'!$A$4:$A$6</c:f>
              <c:strCache>
                <c:ptCount val="3"/>
                <c:pt idx="1">
                  <c:v>Date</c:v>
                </c:pt>
                <c:pt idx="2">
                  <c:v>2025-10-31</c:v>
                </c:pt>
              </c:strCache>
            </c:strRef>
          </c:cat>
          <c:val>
            <c:numRef>
              <c:f>'Noise Monitoring Log'!$F$4:$F$6</c:f>
              <c:numCache>
                <c:formatCode>General</c:formatCode>
                <c:ptCount val="3"/>
                <c:pt idx="1">
                  <c:v>0</c:v>
                </c:pt>
                <c:pt idx="2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BB-D74A-9C08-14267195A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dBA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Vibration Trend (PPV)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'Vibration Monitoring Log'!$A$4:$A$5</c:f>
              <c:strCache>
                <c:ptCount val="2"/>
                <c:pt idx="1">
                  <c:v>Date</c:v>
                </c:pt>
              </c:strCache>
            </c:strRef>
          </c:cat>
          <c:val>
            <c:numRef>
              <c:f>'Vibration Monitoring Log'!$F$4:$F$5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3D-CE42-9663-682DFC87D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Date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PPV (in/s)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Complaints by Type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cat>
            <c:strRef>
              <c:f>Dashboard!$A$40:$A$42</c:f>
              <c:strCache>
                <c:ptCount val="3"/>
                <c:pt idx="0">
                  <c:v>Noise</c:v>
                </c:pt>
                <c:pt idx="1">
                  <c:v>Vibration</c:v>
                </c:pt>
                <c:pt idx="2">
                  <c:v>Both</c:v>
                </c:pt>
              </c:strCache>
            </c:strRef>
          </c:cat>
          <c:val>
            <c:numRef>
              <c:f>Dashboard!$B$40:$B$42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7-3442-A358-A602C1229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Type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9</xdr:col>
      <xdr:colOff>0</xdr:colOff>
      <xdr:row>5</xdr:row>
      <xdr:rowOff>0</xdr:rowOff>
    </xdr:from>
    <xdr:ext cx="540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baseColWidth="10" defaultColWidth="8.83203125" defaultRowHeight="15" x14ac:dyDescent="0.2"/>
  <cols>
    <col min="1" max="4" width="32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t="s">
        <v>3</v>
      </c>
      <c r="C5" t="s">
        <v>4</v>
      </c>
    </row>
    <row r="6" spans="1:8" x14ac:dyDescent="0.2">
      <c r="A6" t="s">
        <v>5</v>
      </c>
      <c r="C6" t="s">
        <v>6</v>
      </c>
    </row>
    <row r="7" spans="1:8" x14ac:dyDescent="0.2">
      <c r="A7" t="s">
        <v>7</v>
      </c>
      <c r="B7" t="s">
        <v>8</v>
      </c>
      <c r="C7" t="s">
        <v>9</v>
      </c>
      <c r="D7" t="s">
        <v>10</v>
      </c>
    </row>
    <row r="8" spans="1:8" x14ac:dyDescent="0.2">
      <c r="A8" t="s">
        <v>11</v>
      </c>
      <c r="B8" t="s">
        <v>12</v>
      </c>
      <c r="C8" t="s">
        <v>13</v>
      </c>
      <c r="D8" t="s">
        <v>14</v>
      </c>
    </row>
    <row r="9" spans="1:8" x14ac:dyDescent="0.2">
      <c r="A9" t="s">
        <v>15</v>
      </c>
      <c r="B9" t="s">
        <v>16</v>
      </c>
      <c r="C9" t="s">
        <v>17</v>
      </c>
      <c r="D9" t="s">
        <v>18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2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19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 x14ac:dyDescent="0.2">
      <c r="A6" t="s">
        <v>30</v>
      </c>
      <c r="B6" t="s">
        <v>31</v>
      </c>
      <c r="C6" t="s">
        <v>32</v>
      </c>
      <c r="D6" t="s">
        <v>33</v>
      </c>
      <c r="E6" t="s">
        <v>34</v>
      </c>
      <c r="F6">
        <v>62</v>
      </c>
      <c r="G6">
        <v>8</v>
      </c>
      <c r="H6" t="s">
        <v>35</v>
      </c>
      <c r="I6" t="s">
        <v>36</v>
      </c>
      <c r="J6" t="s">
        <v>37</v>
      </c>
    </row>
    <row r="7" spans="1:10" x14ac:dyDescent="0.2">
      <c r="A7" t="s">
        <v>38</v>
      </c>
      <c r="B7" t="s">
        <v>39</v>
      </c>
      <c r="C7" t="s">
        <v>40</v>
      </c>
      <c r="D7" t="s">
        <v>33</v>
      </c>
      <c r="E7" t="s">
        <v>34</v>
      </c>
      <c r="F7">
        <v>58</v>
      </c>
      <c r="G7">
        <v>6</v>
      </c>
      <c r="H7" t="s">
        <v>41</v>
      </c>
      <c r="I7" t="s">
        <v>36</v>
      </c>
      <c r="J7" t="s">
        <v>42</v>
      </c>
    </row>
    <row r="8" spans="1:10" x14ac:dyDescent="0.2">
      <c r="A8" t="s">
        <v>38</v>
      </c>
      <c r="B8" t="s">
        <v>43</v>
      </c>
      <c r="C8" t="s">
        <v>40</v>
      </c>
      <c r="D8" t="s">
        <v>33</v>
      </c>
      <c r="E8" t="s">
        <v>44</v>
      </c>
      <c r="F8">
        <v>74</v>
      </c>
      <c r="G8">
        <v>10</v>
      </c>
      <c r="H8" t="s">
        <v>45</v>
      </c>
      <c r="I8" t="s">
        <v>46</v>
      </c>
      <c r="J8" t="s">
        <v>47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E4:E1000" xr:uid="{00000000-0002-0000-0100-000000000000}">
      <formula1>"Leq,Lmax,Lmin,L10,L90"</formula1>
    </dataValidation>
    <dataValidation type="list" allowBlank="1" showInputMessage="1" showErrorMessage="1" sqref="I4:I1000 H4:H1000 J4:J1000" xr:uid="{00000000-0002-0000-0100-000001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2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48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20</v>
      </c>
      <c r="B5" t="s">
        <v>21</v>
      </c>
      <c r="C5" t="s">
        <v>22</v>
      </c>
      <c r="D5" t="s">
        <v>23</v>
      </c>
      <c r="E5" t="s">
        <v>49</v>
      </c>
      <c r="F5" t="s">
        <v>50</v>
      </c>
      <c r="G5" t="s">
        <v>51</v>
      </c>
      <c r="H5" t="s">
        <v>52</v>
      </c>
      <c r="I5" t="s">
        <v>28</v>
      </c>
      <c r="J5" t="s">
        <v>29</v>
      </c>
    </row>
    <row r="6" spans="1:10" x14ac:dyDescent="0.2">
      <c r="A6" t="s">
        <v>30</v>
      </c>
      <c r="B6" t="s">
        <v>53</v>
      </c>
      <c r="C6" t="s">
        <v>54</v>
      </c>
      <c r="D6" t="s">
        <v>55</v>
      </c>
      <c r="E6" t="s">
        <v>56</v>
      </c>
      <c r="F6">
        <v>0.22</v>
      </c>
      <c r="G6">
        <v>18</v>
      </c>
      <c r="H6" t="s">
        <v>57</v>
      </c>
      <c r="I6" t="s">
        <v>36</v>
      </c>
      <c r="J6" t="s">
        <v>58</v>
      </c>
    </row>
    <row r="7" spans="1:10" x14ac:dyDescent="0.2">
      <c r="A7" t="s">
        <v>38</v>
      </c>
      <c r="B7" t="s">
        <v>59</v>
      </c>
      <c r="C7" t="s">
        <v>54</v>
      </c>
      <c r="D7" t="s">
        <v>55</v>
      </c>
      <c r="E7" t="s">
        <v>56</v>
      </c>
      <c r="F7">
        <v>0.57999999999999996</v>
      </c>
      <c r="G7">
        <v>22</v>
      </c>
      <c r="H7" t="s">
        <v>60</v>
      </c>
      <c r="I7" t="s">
        <v>46</v>
      </c>
      <c r="J7" t="s">
        <v>61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E4:E1000" xr:uid="{00000000-0002-0000-0200-000000000000}">
      <formula1>"in/s,mm/s"</formula1>
    </dataValidation>
    <dataValidation type="list" allowBlank="1" showInputMessage="1" showErrorMessage="1" sqref="I4:I1000 H4:H1000 J4:J1000" xr:uid="{00000000-0002-0000-0200-000001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2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62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29</v>
      </c>
    </row>
    <row r="6" spans="1:9" x14ac:dyDescent="0.2">
      <c r="A6" t="s">
        <v>71</v>
      </c>
      <c r="B6" t="s">
        <v>33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46</v>
      </c>
      <c r="I6" t="s">
        <v>77</v>
      </c>
    </row>
    <row r="7" spans="1:9" x14ac:dyDescent="0.2">
      <c r="A7" t="s">
        <v>78</v>
      </c>
      <c r="B7" t="s">
        <v>55</v>
      </c>
      <c r="C7" t="s">
        <v>79</v>
      </c>
      <c r="D7" t="s">
        <v>80</v>
      </c>
      <c r="E7" t="s">
        <v>81</v>
      </c>
      <c r="F7" t="s">
        <v>82</v>
      </c>
      <c r="G7" t="s">
        <v>83</v>
      </c>
      <c r="H7" t="s">
        <v>46</v>
      </c>
      <c r="I7" t="s">
        <v>84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I4:I1000 H4:H1000 J4:J1000" xr:uid="{00000000-0002-0000-0300-000000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85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 t="s">
        <v>94</v>
      </c>
    </row>
    <row r="6" spans="1:9" x14ac:dyDescent="0.2">
      <c r="A6" t="s">
        <v>95</v>
      </c>
      <c r="B6" t="s">
        <v>96</v>
      </c>
      <c r="C6" t="s">
        <v>97</v>
      </c>
      <c r="D6" t="s">
        <v>98</v>
      </c>
      <c r="E6" t="s">
        <v>99</v>
      </c>
      <c r="F6" t="s">
        <v>100</v>
      </c>
      <c r="G6" t="s">
        <v>101</v>
      </c>
      <c r="H6" t="s">
        <v>102</v>
      </c>
      <c r="I6" t="s">
        <v>46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E4:E1000 C4:C1000" xr:uid="{00000000-0002-0000-0400-000000000000}">
      <formula1>"Noise,Vibration,Both"</formula1>
    </dataValidation>
    <dataValidation type="list" allowBlank="1" showInputMessage="1" showErrorMessage="1" sqref="I4:I1000 H4:H1000 J4:J1000" xr:uid="{00000000-0002-0000-0400-000001000000}">
      <formula1>"Y,N"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2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103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104</v>
      </c>
      <c r="B5" t="s">
        <v>20</v>
      </c>
      <c r="C5" t="s">
        <v>105</v>
      </c>
      <c r="D5" t="s">
        <v>22</v>
      </c>
      <c r="E5" t="s">
        <v>106</v>
      </c>
      <c r="F5" t="s">
        <v>107</v>
      </c>
      <c r="G5" t="s">
        <v>108</v>
      </c>
      <c r="H5" t="s">
        <v>109</v>
      </c>
      <c r="I5" t="s">
        <v>110</v>
      </c>
      <c r="J5" t="s">
        <v>94</v>
      </c>
    </row>
    <row r="6" spans="1:10" x14ac:dyDescent="0.2">
      <c r="A6" t="s">
        <v>111</v>
      </c>
      <c r="B6" t="s">
        <v>38</v>
      </c>
      <c r="C6" t="s">
        <v>112</v>
      </c>
      <c r="D6" t="s">
        <v>54</v>
      </c>
      <c r="E6" t="s">
        <v>113</v>
      </c>
      <c r="F6">
        <v>0.57999999999999996</v>
      </c>
      <c r="G6" t="s">
        <v>114</v>
      </c>
      <c r="H6" t="s">
        <v>115</v>
      </c>
      <c r="I6" t="s">
        <v>116</v>
      </c>
      <c r="J6" t="s">
        <v>46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E4:E1000 C4:C1000" xr:uid="{00000000-0002-0000-0500-000000000000}">
      <formula1>"Noise,Vibration,Both"</formula1>
    </dataValidation>
    <dataValidation type="list" allowBlank="1" showInputMessage="1" showErrorMessage="1" sqref="I4:I1000 H4:H1000 J4:J1000" xr:uid="{00000000-0002-0000-0500-000001000000}">
      <formula1>"Y,N"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2"/>
  <sheetViews>
    <sheetView workbookViewId="0"/>
  </sheetViews>
  <sheetFormatPr baseColWidth="10" defaultColWidth="8.83203125" defaultRowHeight="15" x14ac:dyDescent="0.2"/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117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6" spans="1:8" x14ac:dyDescent="0.2">
      <c r="A6" t="s">
        <v>118</v>
      </c>
      <c r="B6" t="s">
        <v>119</v>
      </c>
    </row>
    <row r="7" spans="1:8" x14ac:dyDescent="0.2">
      <c r="A7" s="1" t="s">
        <v>120</v>
      </c>
      <c r="B7">
        <f>AVERAGEIF('Noise Monitoring Log'!E4:E1000,"Leq",'Noise Monitoring Log'!F4:F1000)</f>
        <v>60</v>
      </c>
    </row>
    <row r="8" spans="1:8" x14ac:dyDescent="0.2">
      <c r="A8" s="1" t="s">
        <v>121</v>
      </c>
      <c r="B8">
        <f>MAX(IF('Noise Monitoring Log'!E4:E1000="Lmax",'Noise Monitoring Log'!F4:F1000))</f>
        <v>74</v>
      </c>
    </row>
    <row r="9" spans="1:8" x14ac:dyDescent="0.2">
      <c r="A9" s="1" t="s">
        <v>122</v>
      </c>
      <c r="B9">
        <f>COUNTIF('Noise Monitoring Log'!I4:I1000,"Y")</f>
        <v>1</v>
      </c>
    </row>
    <row r="10" spans="1:8" x14ac:dyDescent="0.2">
      <c r="A10" s="1" t="s">
        <v>123</v>
      </c>
      <c r="B10">
        <f>MAX('Vibration Monitoring Log'!F4:F1000)</f>
        <v>0.57999999999999996</v>
      </c>
    </row>
    <row r="11" spans="1:8" x14ac:dyDescent="0.2">
      <c r="A11" s="1" t="s">
        <v>124</v>
      </c>
      <c r="B11">
        <f>COUNTIF('Vibration Monitoring Log'!I4:I1000,"Y")</f>
        <v>1</v>
      </c>
    </row>
    <row r="12" spans="1:8" x14ac:dyDescent="0.2">
      <c r="A12" s="1" t="s">
        <v>125</v>
      </c>
      <c r="B12">
        <f>COUNTA('Community Complaint Log'!A4:A1000)</f>
        <v>2</v>
      </c>
    </row>
    <row r="40" spans="1:2" x14ac:dyDescent="0.2">
      <c r="A40" t="s">
        <v>99</v>
      </c>
      <c r="B40">
        <f>COUNTIF('Community Complaint Log'!E4:E1000,"Noise")</f>
        <v>1</v>
      </c>
    </row>
    <row r="41" spans="1:2" x14ac:dyDescent="0.2">
      <c r="A41" t="s">
        <v>112</v>
      </c>
      <c r="B41">
        <f>COUNTIF('Community Complaint Log'!E4:E1000,"Vibration")</f>
        <v>0</v>
      </c>
    </row>
    <row r="42" spans="1:2" x14ac:dyDescent="0.2">
      <c r="A42" t="s">
        <v>126</v>
      </c>
      <c r="B42">
        <f>COUNTIF('Community Complaint Log'!E4:E1000,"Both")</f>
        <v>0</v>
      </c>
    </row>
  </sheetData>
  <mergeCells count="3">
    <mergeCell ref="A1:H1"/>
    <mergeCell ref="A2:H2"/>
    <mergeCell ref="A3:H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Monitoring Plan Summary</vt:lpstr>
      <vt:lpstr>Noise Monitoring Log</vt:lpstr>
      <vt:lpstr>Vibration Monitoring Log</vt:lpstr>
      <vt:lpstr>Equipment &amp; Calibration</vt:lpstr>
      <vt:lpstr>Community Complaint Log</vt:lpstr>
      <vt:lpstr>Exceedance &amp; Corrective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2025-11-01T14:45:36Z</dcterms:modified>
</cp:coreProperties>
</file>