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HUMAN RESOURCES &amp; TRAINING DOCUMENTS/"/>
    </mc:Choice>
  </mc:AlternateContent>
  <xr:revisionPtr revIDLastSave="0" documentId="8_{1BF6F4CF-1E69-9D42-929A-4F43F5C95840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Training Log" sheetId="1" r:id="rId1"/>
    <sheet name="Courses" sheetId="2" r:id="rId2"/>
    <sheet name="Attendance" sheetId="3" r:id="rId3"/>
    <sheet name="Certificates" sheetId="4" r:id="rId4"/>
    <sheet name="Renewal Forecast" sheetId="5" r:id="rId5"/>
    <sheet name="Dashboar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6" l="1"/>
  <c r="E19" i="6"/>
  <c r="E18" i="6"/>
  <c r="E17" i="6"/>
  <c r="E16" i="6"/>
  <c r="E15" i="6"/>
  <c r="E10" i="6"/>
  <c r="B10" i="6"/>
  <c r="E9" i="6"/>
  <c r="B9" i="6"/>
  <c r="E8" i="6"/>
  <c r="B8" i="6"/>
  <c r="E7" i="6"/>
  <c r="B7" i="6"/>
  <c r="F9" i="5"/>
  <c r="H9" i="5" s="1"/>
  <c r="E9" i="5"/>
  <c r="D9" i="5"/>
  <c r="C9" i="5"/>
  <c r="B9" i="5"/>
  <c r="A9" i="5"/>
  <c r="F8" i="5"/>
  <c r="H8" i="5" s="1"/>
  <c r="E8" i="5"/>
  <c r="D8" i="5"/>
  <c r="C8" i="5"/>
  <c r="B8" i="5"/>
  <c r="A8" i="5"/>
  <c r="F7" i="5"/>
  <c r="H7" i="5" s="1"/>
  <c r="D7" i="5"/>
  <c r="C7" i="5"/>
  <c r="B7" i="5"/>
  <c r="A7" i="5"/>
  <c r="H6" i="5"/>
  <c r="G6" i="5"/>
  <c r="F6" i="5"/>
  <c r="D6" i="5"/>
  <c r="C6" i="5"/>
  <c r="B6" i="5"/>
  <c r="A6" i="5"/>
  <c r="F5" i="5"/>
  <c r="G5" i="5" s="1"/>
  <c r="E5" i="5"/>
  <c r="D5" i="5"/>
  <c r="C5" i="5"/>
  <c r="B5" i="5"/>
  <c r="A5" i="5"/>
  <c r="F4" i="5"/>
  <c r="H4" i="5" s="1"/>
  <c r="E4" i="5"/>
  <c r="D4" i="5"/>
  <c r="C4" i="5"/>
  <c r="B4" i="5"/>
  <c r="A4" i="5"/>
  <c r="E8" i="1"/>
  <c r="E7" i="1"/>
  <c r="E7" i="5" s="1"/>
  <c r="E6" i="1"/>
  <c r="E6" i="5" s="1"/>
  <c r="H5" i="5" l="1"/>
  <c r="B12" i="6" s="1"/>
  <c r="G7" i="5"/>
  <c r="G9" i="5"/>
  <c r="G8" i="5"/>
  <c r="G4" i="5"/>
  <c r="B11" i="6" l="1"/>
</calcChain>
</file>

<file path=xl/sharedStrings.xml><?xml version="1.0" encoding="utf-8"?>
<sst xmlns="http://schemas.openxmlformats.org/spreadsheetml/2006/main" count="171" uniqueCount="103">
  <si>
    <t>MAGNUM CONSTRUCTION SERVICES INC.</t>
  </si>
  <si>
    <t>EMPLOYEE TRAINING RECORDS (OSHA 10/30, CONFINED SPACE, FIRST AID)</t>
  </si>
  <si>
    <t>Document Code: MCS-HR-F02 | Revision: 1.0 | Effective Date: November 1 2025</t>
  </si>
  <si>
    <t>Employee ID</t>
  </si>
  <si>
    <t>Name</t>
  </si>
  <si>
    <t>Role</t>
  </si>
  <si>
    <t>Course Code</t>
  </si>
  <si>
    <t>Course Title</t>
  </si>
  <si>
    <t>Date Taken</t>
  </si>
  <si>
    <t>Result</t>
  </si>
  <si>
    <t>Certificate No.</t>
  </si>
  <si>
    <t>Expiry Date</t>
  </si>
  <si>
    <t>Status</t>
  </si>
  <si>
    <t>Remarks</t>
  </si>
  <si>
    <t>E-001</t>
  </si>
  <si>
    <t>A. Diaz</t>
  </si>
  <si>
    <t>Operator</t>
  </si>
  <si>
    <t>OSHA10</t>
  </si>
  <si>
    <t>2025-10-10</t>
  </si>
  <si>
    <t>Pass</t>
  </si>
  <si>
    <t>C-OS10-001</t>
  </si>
  <si>
    <t>Completed</t>
  </si>
  <si>
    <t>Onboard training</t>
  </si>
  <si>
    <t>E-002</t>
  </si>
  <si>
    <t>J. Torres</t>
  </si>
  <si>
    <t>Foreman</t>
  </si>
  <si>
    <t>FAID</t>
  </si>
  <si>
    <t>2025-10-20</t>
  </si>
  <si>
    <t>C-FA-009</t>
  </si>
  <si>
    <t>2027-10-20</t>
  </si>
  <si>
    <t>—</t>
  </si>
  <si>
    <t>E-003</t>
  </si>
  <si>
    <t>L. Rivera</t>
  </si>
  <si>
    <t>Laborer</t>
  </si>
  <si>
    <t>CONF</t>
  </si>
  <si>
    <t>2025-11-01</t>
  </si>
  <si>
    <t>C-CF-015</t>
  </si>
  <si>
    <t>2026-11-01</t>
  </si>
  <si>
    <t>In Progress</t>
  </si>
  <si>
    <t>Needs field eval</t>
  </si>
  <si>
    <t>COURSE CATALOG</t>
  </si>
  <si>
    <t>Category</t>
  </si>
  <si>
    <t>Delivery (Classroom/Online/Field)</t>
  </si>
  <si>
    <t>Frequency</t>
  </si>
  <si>
    <t>Validity (months)</t>
  </si>
  <si>
    <t>Owner</t>
  </si>
  <si>
    <t>Notes</t>
  </si>
  <si>
    <t>OSHA 10-Hour Construction</t>
  </si>
  <si>
    <t>Safety</t>
  </si>
  <si>
    <t>Classroom/Online</t>
  </si>
  <si>
    <t>Once</t>
  </si>
  <si>
    <t>HSE Manager</t>
  </si>
  <si>
    <t>OSHA30</t>
  </si>
  <si>
    <t>OSHA 30-Hour Construction</t>
  </si>
  <si>
    <t>First Aid / CPR / AED</t>
  </si>
  <si>
    <t>Safety/Medical</t>
  </si>
  <si>
    <t>Classroom</t>
  </si>
  <si>
    <t>Biennial</t>
  </si>
  <si>
    <t>Confined Space (Attendant/Entrant)</t>
  </si>
  <si>
    <t>Classroom/Field</t>
  </si>
  <si>
    <t>Annual</t>
  </si>
  <si>
    <t>SESSION ATTENDANCE REGISTER</t>
  </si>
  <si>
    <t>Session ID</t>
  </si>
  <si>
    <t>Date</t>
  </si>
  <si>
    <t>Instructor</t>
  </si>
  <si>
    <t>Location</t>
  </si>
  <si>
    <t>Employee Name</t>
  </si>
  <si>
    <t>Signature (Y/N)</t>
  </si>
  <si>
    <t>Result (Pass/Fail)</t>
  </si>
  <si>
    <t>Comments</t>
  </si>
  <si>
    <t>S-2025-10-10-A</t>
  </si>
  <si>
    <t>Trainer A</t>
  </si>
  <si>
    <t>Site Trailer</t>
  </si>
  <si>
    <t>Y</t>
  </si>
  <si>
    <t>S-2025-10-20-A</t>
  </si>
  <si>
    <t>Trainer B</t>
  </si>
  <si>
    <t>HQ Classroom</t>
  </si>
  <si>
    <t>CERTIFICATES REGISTER</t>
  </si>
  <si>
    <t>Issue Date</t>
  </si>
  <si>
    <t>Provider</t>
  </si>
  <si>
    <t>Verified (Y/N)</t>
  </si>
  <si>
    <t>File Ref</t>
  </si>
  <si>
    <t>Magnum HSE</t>
  </si>
  <si>
    <t>scan_001.pdf</t>
  </si>
  <si>
    <t>scan_009.pdf</t>
  </si>
  <si>
    <t>RENEWAL FORECAST</t>
  </si>
  <si>
    <t>TRAINING DASHBOARD</t>
  </si>
  <si>
    <t>KPI</t>
  </si>
  <si>
    <t>Value</t>
  </si>
  <si>
    <t>Count</t>
  </si>
  <si>
    <t>Total Training Records</t>
  </si>
  <si>
    <t>Planned</t>
  </si>
  <si>
    <t>Overdue</t>
  </si>
  <si>
    <t>Renewals Due ≤ 30 Days</t>
  </si>
  <si>
    <t>Expired Renewals</t>
  </si>
  <si>
    <t>Month</t>
  </si>
  <si>
    <t>Expiring Certificates</t>
  </si>
  <si>
    <t>2025-11</t>
  </si>
  <si>
    <t>2025-12</t>
  </si>
  <si>
    <t>2026-01</t>
  </si>
  <si>
    <t>2026-02</t>
  </si>
  <si>
    <t>2026-03</t>
  </si>
  <si>
    <t>2026-04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</si>
</sst>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Training Status Distribution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Dashboard!$D$7:$D$10</c:f>
              <c:strCache>
                <c:ptCount val="4"/>
                <c:pt idx="0">
                  <c:v>Planned</c:v>
                </c:pt>
                <c:pt idx="1">
                  <c:v>In Progress</c:v>
                </c:pt>
                <c:pt idx="2">
                  <c:v>Completed</c:v>
                </c:pt>
                <c:pt idx="3">
                  <c:v>Overdue</c:v>
                </c:pt>
              </c:strCache>
            </c:strRef>
          </c:cat>
          <c:val>
            <c:numRef>
              <c:f>Dashboard!$E$7:$E$10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C-D94C-AB5F-D810CFAD0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Status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Expiries (Next 6 Months)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Dashboard!$D$15:$D$20</c:f>
              <c:strCache>
                <c:ptCount val="6"/>
                <c:pt idx="0">
                  <c:v>2025-11</c:v>
                </c:pt>
                <c:pt idx="1">
                  <c:v>2025-12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</c:strCache>
            </c:strRef>
          </c:cat>
          <c:val>
            <c:numRef>
              <c:f>Dashboard!$E$15:$E$20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C9-3F41-8775-EFB0DB2ED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# Expiring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pane ySplit="3" topLeftCell="A4" activePane="bottomLeft" state="frozen"/>
      <selection pane="bottomLeft" sqref="A1:K1"/>
    </sheetView>
  </sheetViews>
  <sheetFormatPr baseColWidth="10" defaultColWidth="8.83203125" defaultRowHeight="15" x14ac:dyDescent="0.2"/>
  <cols>
    <col min="1" max="11" width="22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 x14ac:dyDescent="0.2">
      <c r="A6" t="s">
        <v>14</v>
      </c>
      <c r="B6" t="s">
        <v>15</v>
      </c>
      <c r="C6" t="s">
        <v>16</v>
      </c>
      <c r="D6" t="s">
        <v>17</v>
      </c>
      <c r="E6" t="str">
        <f>IFERROR(VLOOKUP(D4,Courses!$A$4:$D$1000,2,FALSE),"")</f>
        <v/>
      </c>
      <c r="F6" t="s">
        <v>18</v>
      </c>
      <c r="G6" t="s">
        <v>19</v>
      </c>
      <c r="H6" t="s">
        <v>20</v>
      </c>
      <c r="I6" t="s">
        <v>18</v>
      </c>
      <c r="J6" t="s">
        <v>21</v>
      </c>
      <c r="K6" t="s">
        <v>22</v>
      </c>
    </row>
    <row r="7" spans="1:11" x14ac:dyDescent="0.2">
      <c r="A7" t="s">
        <v>23</v>
      </c>
      <c r="B7" t="s">
        <v>24</v>
      </c>
      <c r="C7" t="s">
        <v>25</v>
      </c>
      <c r="D7" t="s">
        <v>26</v>
      </c>
      <c r="E7" t="str">
        <f>IFERROR(VLOOKUP(D5,Courses!$A$4:$D$1000,2,FALSE),"")</f>
        <v>Course Title</v>
      </c>
      <c r="F7" t="s">
        <v>27</v>
      </c>
      <c r="G7" t="s">
        <v>19</v>
      </c>
      <c r="H7" t="s">
        <v>28</v>
      </c>
      <c r="I7" t="s">
        <v>29</v>
      </c>
      <c r="J7" t="s">
        <v>21</v>
      </c>
      <c r="K7" t="s">
        <v>30</v>
      </c>
    </row>
    <row r="8" spans="1:11" x14ac:dyDescent="0.2">
      <c r="A8" t="s">
        <v>31</v>
      </c>
      <c r="B8" t="s">
        <v>32</v>
      </c>
      <c r="C8" t="s">
        <v>33</v>
      </c>
      <c r="D8" t="s">
        <v>34</v>
      </c>
      <c r="E8" t="str">
        <f>IFERROR(VLOOKUP(D6,Courses!$A$4:$D$1000,2,FALSE),"")</f>
        <v>OSHA 10-Hour Construction</v>
      </c>
      <c r="F8" t="s">
        <v>35</v>
      </c>
      <c r="G8" t="s">
        <v>19</v>
      </c>
      <c r="H8" t="s">
        <v>36</v>
      </c>
      <c r="I8" t="s">
        <v>37</v>
      </c>
      <c r="J8" t="s">
        <v>38</v>
      </c>
      <c r="K8" t="s">
        <v>39</v>
      </c>
    </row>
  </sheetData>
  <mergeCells count="3">
    <mergeCell ref="A1:K1"/>
    <mergeCell ref="A2:K2"/>
    <mergeCell ref="A3:K3"/>
  </mergeCells>
  <conditionalFormatting sqref="I4:I1000">
    <cfRule type="expression" priority="1" stopIfTrue="1">
      <formula>$I4&lt;=TODAY()+30</formula>
    </cfRule>
  </conditionalFormatting>
  <conditionalFormatting sqref="J4:J1000">
    <cfRule type="expression" priority="2" stopIfTrue="1">
      <formula>$J4="Overdue"</formula>
    </cfRule>
  </conditionalFormatting>
  <dataValidations count="2">
    <dataValidation type="list" allowBlank="1" showInputMessage="1" showErrorMessage="1" sqref="J4:J1000" xr:uid="{00000000-0002-0000-0000-000000000000}">
      <formula1>"Planned,In Progress,Completed,Overdue"</formula1>
    </dataValidation>
    <dataValidation type="list" allowBlank="1" showInputMessage="1" showErrorMessage="1" sqref="G4:G1000 J4:J1000" xr:uid="{00000000-0002-0000-0000-000001000000}">
      <formula1>"Pass,Fail"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Courses!$A$4:$A$1000</xm:f>
          </x14:formula1>
          <xm:sqref>D4:D1000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/>
  </sheetViews>
  <sheetFormatPr baseColWidth="10" defaultColWidth="8.83203125" defaultRowHeight="15" x14ac:dyDescent="0.2"/>
  <cols>
    <col min="1" max="8" width="24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3"/>
      <c r="J3" s="3"/>
      <c r="K3" s="3"/>
    </row>
    <row r="5" spans="1:11" x14ac:dyDescent="0.2">
      <c r="A5" t="s">
        <v>6</v>
      </c>
      <c r="B5" t="s">
        <v>7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</row>
    <row r="6" spans="1:11" x14ac:dyDescent="0.2">
      <c r="A6" t="s">
        <v>17</v>
      </c>
      <c r="B6" t="s">
        <v>47</v>
      </c>
      <c r="C6" t="s">
        <v>48</v>
      </c>
      <c r="D6" t="s">
        <v>49</v>
      </c>
      <c r="E6" t="s">
        <v>50</v>
      </c>
      <c r="F6">
        <v>0</v>
      </c>
      <c r="G6" t="s">
        <v>51</v>
      </c>
    </row>
    <row r="7" spans="1:11" x14ac:dyDescent="0.2">
      <c r="A7" t="s">
        <v>52</v>
      </c>
      <c r="B7" t="s">
        <v>53</v>
      </c>
      <c r="C7" t="s">
        <v>48</v>
      </c>
      <c r="D7" t="s">
        <v>49</v>
      </c>
      <c r="E7" t="s">
        <v>50</v>
      </c>
      <c r="F7">
        <v>0</v>
      </c>
      <c r="G7" t="s">
        <v>51</v>
      </c>
    </row>
    <row r="8" spans="1:11" x14ac:dyDescent="0.2">
      <c r="A8" t="s">
        <v>26</v>
      </c>
      <c r="B8" t="s">
        <v>54</v>
      </c>
      <c r="C8" t="s">
        <v>55</v>
      </c>
      <c r="D8" t="s">
        <v>56</v>
      </c>
      <c r="E8" t="s">
        <v>57</v>
      </c>
      <c r="F8">
        <v>24</v>
      </c>
      <c r="G8" t="s">
        <v>51</v>
      </c>
    </row>
    <row r="9" spans="1:11" x14ac:dyDescent="0.2">
      <c r="A9" t="s">
        <v>34</v>
      </c>
      <c r="B9" t="s">
        <v>58</v>
      </c>
      <c r="C9" t="s">
        <v>48</v>
      </c>
      <c r="D9" t="s">
        <v>59</v>
      </c>
      <c r="E9" t="s">
        <v>60</v>
      </c>
      <c r="F9">
        <v>12</v>
      </c>
      <c r="G9" t="s">
        <v>51</v>
      </c>
    </row>
  </sheetData>
  <mergeCells count="3">
    <mergeCell ref="A1:K1"/>
    <mergeCell ref="A2:K2"/>
    <mergeCell ref="A3:K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/>
  </sheetViews>
  <sheetFormatPr baseColWidth="10" defaultColWidth="8.83203125" defaultRowHeight="15" x14ac:dyDescent="0.2"/>
  <cols>
    <col min="1" max="11" width="22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 x14ac:dyDescent="0.2">
      <c r="A5" t="s">
        <v>62</v>
      </c>
      <c r="B5" t="s">
        <v>63</v>
      </c>
      <c r="C5" t="s">
        <v>6</v>
      </c>
      <c r="D5" t="s">
        <v>7</v>
      </c>
      <c r="E5" t="s">
        <v>64</v>
      </c>
      <c r="F5" t="s">
        <v>65</v>
      </c>
      <c r="G5" t="s">
        <v>3</v>
      </c>
      <c r="H5" t="s">
        <v>66</v>
      </c>
      <c r="I5" t="s">
        <v>67</v>
      </c>
      <c r="J5" t="s">
        <v>68</v>
      </c>
      <c r="K5" t="s">
        <v>69</v>
      </c>
    </row>
    <row r="6" spans="1:11" x14ac:dyDescent="0.2">
      <c r="A6" t="s">
        <v>70</v>
      </c>
      <c r="B6" t="s">
        <v>18</v>
      </c>
      <c r="C6" t="s">
        <v>17</v>
      </c>
      <c r="D6" t="s">
        <v>47</v>
      </c>
      <c r="E6" t="s">
        <v>71</v>
      </c>
      <c r="F6" t="s">
        <v>72</v>
      </c>
      <c r="G6" t="s">
        <v>14</v>
      </c>
      <c r="H6" t="s">
        <v>15</v>
      </c>
      <c r="I6" t="s">
        <v>73</v>
      </c>
      <c r="J6" t="s">
        <v>19</v>
      </c>
    </row>
    <row r="7" spans="1:11" x14ac:dyDescent="0.2">
      <c r="A7" t="s">
        <v>74</v>
      </c>
      <c r="B7" t="s">
        <v>27</v>
      </c>
      <c r="C7" t="s">
        <v>26</v>
      </c>
      <c r="D7" t="s">
        <v>54</v>
      </c>
      <c r="E7" t="s">
        <v>75</v>
      </c>
      <c r="F7" t="s">
        <v>76</v>
      </c>
      <c r="G7" t="s">
        <v>23</v>
      </c>
      <c r="H7" t="s">
        <v>24</v>
      </c>
      <c r="I7" t="s">
        <v>73</v>
      </c>
      <c r="J7" t="s">
        <v>19</v>
      </c>
    </row>
  </sheetData>
  <mergeCells count="3">
    <mergeCell ref="A1:K1"/>
    <mergeCell ref="A2:K2"/>
    <mergeCell ref="A3:K3"/>
  </mergeCells>
  <dataValidations count="2">
    <dataValidation type="list" allowBlank="1" showInputMessage="1" showErrorMessage="1" sqref="G4:G1000 J4:J1000" xr:uid="{00000000-0002-0000-0200-000000000000}">
      <formula1>"Pass,Fail"</formula1>
    </dataValidation>
    <dataValidation type="list" allowBlank="1" showInputMessage="1" showErrorMessage="1" sqref="I4:I1000 H4:H1000" xr:uid="{00000000-0002-0000-0200-000001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workbookViewId="0"/>
  </sheetViews>
  <sheetFormatPr baseColWidth="10" defaultColWidth="8.83203125" defaultRowHeight="15" x14ac:dyDescent="0.2"/>
  <cols>
    <col min="1" max="9" width="22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3"/>
      <c r="K3" s="3"/>
    </row>
    <row r="5" spans="1:11" x14ac:dyDescent="0.2">
      <c r="A5" t="s">
        <v>10</v>
      </c>
      <c r="B5" t="s">
        <v>3</v>
      </c>
      <c r="C5" t="s">
        <v>4</v>
      </c>
      <c r="D5" t="s">
        <v>6</v>
      </c>
      <c r="E5" t="s">
        <v>78</v>
      </c>
      <c r="F5" t="s">
        <v>11</v>
      </c>
      <c r="G5" t="s">
        <v>79</v>
      </c>
      <c r="H5" t="s">
        <v>80</v>
      </c>
      <c r="I5" t="s">
        <v>81</v>
      </c>
    </row>
    <row r="6" spans="1:11" x14ac:dyDescent="0.2">
      <c r="A6" t="s">
        <v>20</v>
      </c>
      <c r="B6" t="s">
        <v>14</v>
      </c>
      <c r="C6" t="s">
        <v>15</v>
      </c>
      <c r="D6" t="s">
        <v>17</v>
      </c>
      <c r="E6" t="s">
        <v>18</v>
      </c>
      <c r="F6" t="s">
        <v>18</v>
      </c>
      <c r="G6" t="s">
        <v>82</v>
      </c>
      <c r="H6" t="s">
        <v>73</v>
      </c>
      <c r="I6" t="s">
        <v>83</v>
      </c>
    </row>
    <row r="7" spans="1:11" x14ac:dyDescent="0.2">
      <c r="A7" t="s">
        <v>28</v>
      </c>
      <c r="B7" t="s">
        <v>23</v>
      </c>
      <c r="C7" t="s">
        <v>24</v>
      </c>
      <c r="D7" t="s">
        <v>26</v>
      </c>
      <c r="E7" t="s">
        <v>27</v>
      </c>
      <c r="F7" t="s">
        <v>29</v>
      </c>
      <c r="G7" t="s">
        <v>82</v>
      </c>
      <c r="H7" t="s">
        <v>73</v>
      </c>
      <c r="I7" t="s">
        <v>84</v>
      </c>
    </row>
  </sheetData>
  <mergeCells count="3">
    <mergeCell ref="A1:K1"/>
    <mergeCell ref="A2:K2"/>
    <mergeCell ref="A3:K3"/>
  </mergeCells>
  <dataValidations count="1">
    <dataValidation type="list" allowBlank="1" showInputMessage="1" showErrorMessage="1" sqref="I4:I1000 H4:H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2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3"/>
      <c r="J3" s="3"/>
      <c r="K3" s="3"/>
    </row>
    <row r="4" spans="1:11" x14ac:dyDescent="0.2">
      <c r="A4" t="str">
        <f>IF('Training Log'!A4&lt;&gt;"",'Training Log'!A4,"")</f>
        <v/>
      </c>
      <c r="B4" t="str">
        <f>IF('Training Log'!B4&lt;&gt;"",'Training Log'!B4,"")</f>
        <v/>
      </c>
      <c r="C4" t="str">
        <f>IF('Training Log'!C4&lt;&gt;"",'Training Log'!C4,"")</f>
        <v/>
      </c>
      <c r="D4" t="str">
        <f>IF('Training Log'!D4&lt;&gt;"",'Training Log'!D4,"")</f>
        <v/>
      </c>
      <c r="E4" t="str">
        <f>IF('Training Log'!E4&lt;&gt;"",'Training Log'!E4,"")</f>
        <v/>
      </c>
      <c r="F4" t="str">
        <f>IF('Training Log'!I4&lt;&gt;"",'Training Log'!I4,"")</f>
        <v/>
      </c>
      <c r="G4" t="str">
        <f t="shared" ref="G4:G9" ca="1" si="0">IF(F4&lt;&gt;"",F4-TODAY(),"")</f>
        <v/>
      </c>
      <c r="H4" t="str">
        <f t="shared" ref="H4:H9" ca="1" si="1">IF(F4="","",IF(F4&lt;TODAY(),"Expired",IF(F4&lt;=TODAY()+30,"&lt;30","OK")))</f>
        <v/>
      </c>
    </row>
    <row r="5" spans="1:11" x14ac:dyDescent="0.2">
      <c r="A5" t="str">
        <f>IF('Training Log'!A5&lt;&gt;"",'Training Log'!A5,"")</f>
        <v>Employee ID</v>
      </c>
      <c r="B5" t="str">
        <f>IF('Training Log'!B5&lt;&gt;"",'Training Log'!B5,"")</f>
        <v>Name</v>
      </c>
      <c r="C5" t="str">
        <f>IF('Training Log'!C5&lt;&gt;"",'Training Log'!C5,"")</f>
        <v>Role</v>
      </c>
      <c r="D5" t="str">
        <f>IF('Training Log'!D5&lt;&gt;"",'Training Log'!D5,"")</f>
        <v>Course Code</v>
      </c>
      <c r="E5" t="str">
        <f>IF('Training Log'!E5&lt;&gt;"",'Training Log'!E5,"")</f>
        <v>Course Title</v>
      </c>
      <c r="F5" t="str">
        <f>IF('Training Log'!I5&lt;&gt;"",'Training Log'!I5,"")</f>
        <v>Expiry Date</v>
      </c>
      <c r="G5" t="e">
        <f t="shared" ca="1" si="0"/>
        <v>#VALUE!</v>
      </c>
      <c r="H5" t="str">
        <f t="shared" ca="1" si="1"/>
        <v>OK</v>
      </c>
    </row>
    <row r="6" spans="1:11" x14ac:dyDescent="0.2">
      <c r="A6" t="str">
        <f>IF('Training Log'!A6&lt;&gt;"",'Training Log'!A6,"")</f>
        <v>E-001</v>
      </c>
      <c r="B6" t="str">
        <f>IF('Training Log'!B6&lt;&gt;"",'Training Log'!B6,"")</f>
        <v>A. Diaz</v>
      </c>
      <c r="C6" t="str">
        <f>IF('Training Log'!C6&lt;&gt;"",'Training Log'!C6,"")</f>
        <v>Operator</v>
      </c>
      <c r="D6" t="str">
        <f>IF('Training Log'!D6&lt;&gt;"",'Training Log'!D6,"")</f>
        <v>OSHA10</v>
      </c>
      <c r="E6" t="str">
        <f>IF('Training Log'!E6&lt;&gt;"",'Training Log'!E6,"")</f>
        <v/>
      </c>
      <c r="F6" t="str">
        <f>IF('Training Log'!I6&lt;&gt;"",'Training Log'!I6,"")</f>
        <v>2025-10-10</v>
      </c>
      <c r="G6">
        <f t="shared" ca="1" si="0"/>
        <v>-22</v>
      </c>
      <c r="H6" t="str">
        <f t="shared" ca="1" si="1"/>
        <v>OK</v>
      </c>
    </row>
    <row r="7" spans="1:11" x14ac:dyDescent="0.2">
      <c r="A7" t="str">
        <f>IF('Training Log'!A7&lt;&gt;"",'Training Log'!A7,"")</f>
        <v>E-002</v>
      </c>
      <c r="B7" t="str">
        <f>IF('Training Log'!B7&lt;&gt;"",'Training Log'!B7,"")</f>
        <v>J. Torres</v>
      </c>
      <c r="C7" t="str">
        <f>IF('Training Log'!C7&lt;&gt;"",'Training Log'!C7,"")</f>
        <v>Foreman</v>
      </c>
      <c r="D7" t="str">
        <f>IF('Training Log'!D7&lt;&gt;"",'Training Log'!D7,"")</f>
        <v>FAID</v>
      </c>
      <c r="E7" t="str">
        <f>IF('Training Log'!E7&lt;&gt;"",'Training Log'!E7,"")</f>
        <v>Course Title</v>
      </c>
      <c r="F7" t="str">
        <f>IF('Training Log'!I7&lt;&gt;"",'Training Log'!I7,"")</f>
        <v>2027-10-20</v>
      </c>
      <c r="G7">
        <f t="shared" ca="1" si="0"/>
        <v>718</v>
      </c>
      <c r="H7" t="str">
        <f t="shared" ca="1" si="1"/>
        <v>OK</v>
      </c>
    </row>
    <row r="8" spans="1:11" x14ac:dyDescent="0.2">
      <c r="A8" t="str">
        <f>IF('Training Log'!A8&lt;&gt;"",'Training Log'!A8,"")</f>
        <v>E-003</v>
      </c>
      <c r="B8" t="str">
        <f>IF('Training Log'!B8&lt;&gt;"",'Training Log'!B8,"")</f>
        <v>L. Rivera</v>
      </c>
      <c r="C8" t="str">
        <f>IF('Training Log'!C8&lt;&gt;"",'Training Log'!C8,"")</f>
        <v>Laborer</v>
      </c>
      <c r="D8" t="str">
        <f>IF('Training Log'!D8&lt;&gt;"",'Training Log'!D8,"")</f>
        <v>CONF</v>
      </c>
      <c r="E8" t="str">
        <f>IF('Training Log'!E8&lt;&gt;"",'Training Log'!E8,"")</f>
        <v>OSHA 10-Hour Construction</v>
      </c>
      <c r="F8" t="str">
        <f>IF('Training Log'!I8&lt;&gt;"",'Training Log'!I8,"")</f>
        <v>2026-11-01</v>
      </c>
      <c r="G8">
        <f t="shared" ca="1" si="0"/>
        <v>365</v>
      </c>
      <c r="H8" t="str">
        <f t="shared" ca="1" si="1"/>
        <v>OK</v>
      </c>
    </row>
    <row r="9" spans="1:11" x14ac:dyDescent="0.2">
      <c r="A9" t="str">
        <f>IF('Training Log'!A9&lt;&gt;"",'Training Log'!A9,"")</f>
        <v/>
      </c>
      <c r="B9" t="str">
        <f>IF('Training Log'!B9&lt;&gt;"",'Training Log'!B9,"")</f>
        <v/>
      </c>
      <c r="C9" t="str">
        <f>IF('Training Log'!C9&lt;&gt;"",'Training Log'!C9,"")</f>
        <v/>
      </c>
      <c r="D9" t="str">
        <f>IF('Training Log'!D9&lt;&gt;"",'Training Log'!D9,"")</f>
        <v/>
      </c>
      <c r="E9" t="str">
        <f>IF('Training Log'!E9&lt;&gt;"",'Training Log'!E9,"")</f>
        <v/>
      </c>
      <c r="F9" t="str">
        <f>IF('Training Log'!I9&lt;&gt;"",'Training Log'!I9,"")</f>
        <v/>
      </c>
      <c r="G9" t="str">
        <f t="shared" ca="1" si="0"/>
        <v/>
      </c>
      <c r="H9" t="str">
        <f t="shared" ca="1" si="1"/>
        <v/>
      </c>
    </row>
  </sheetData>
  <mergeCells count="3">
    <mergeCell ref="A1:K1"/>
    <mergeCell ref="A2:K2"/>
    <mergeCell ref="A3:K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"/>
  <sheetViews>
    <sheetView workbookViewId="0"/>
  </sheetViews>
  <sheetFormatPr baseColWidth="10" defaultColWidth="8.83203125" defaultRowHeight="15" x14ac:dyDescent="0.2"/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4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7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1" x14ac:dyDescent="0.2">
      <c r="A6" s="1" t="s">
        <v>87</v>
      </c>
      <c r="B6" s="1" t="s">
        <v>88</v>
      </c>
      <c r="D6" t="s">
        <v>12</v>
      </c>
      <c r="E6" t="s">
        <v>89</v>
      </c>
    </row>
    <row r="7" spans="1:11" x14ac:dyDescent="0.2">
      <c r="A7" t="s">
        <v>90</v>
      </c>
      <c r="B7">
        <f>COUNTA('Training Log'!A4:A1000)</f>
        <v>4</v>
      </c>
      <c r="D7" t="s">
        <v>91</v>
      </c>
      <c r="E7">
        <f>COUNTIF('Training Log'!J4:J1000,"Planned")</f>
        <v>0</v>
      </c>
    </row>
    <row r="8" spans="1:11" x14ac:dyDescent="0.2">
      <c r="A8" t="s">
        <v>21</v>
      </c>
      <c r="B8">
        <f>COUNTIF('Training Log'!J4:J1000,"Completed")</f>
        <v>2</v>
      </c>
      <c r="D8" t="s">
        <v>38</v>
      </c>
      <c r="E8">
        <f>COUNTIF('Training Log'!J4:J1000,"In Progress")</f>
        <v>1</v>
      </c>
    </row>
    <row r="9" spans="1:11" x14ac:dyDescent="0.2">
      <c r="A9" t="s">
        <v>38</v>
      </c>
      <c r="B9">
        <f>COUNTIF('Training Log'!J4:J1000,"In Progress")</f>
        <v>1</v>
      </c>
      <c r="D9" t="s">
        <v>21</v>
      </c>
      <c r="E9">
        <f>COUNTIF('Training Log'!J4:J1000,"Completed")</f>
        <v>2</v>
      </c>
    </row>
    <row r="10" spans="1:11" x14ac:dyDescent="0.2">
      <c r="A10" t="s">
        <v>92</v>
      </c>
      <c r="B10">
        <f>COUNTIF('Training Log'!J4:J1000,"Overdue")</f>
        <v>0</v>
      </c>
      <c r="D10" t="s">
        <v>92</v>
      </c>
      <c r="E10">
        <f>COUNTIF('Training Log'!J4:J1000,"Overdue")</f>
        <v>0</v>
      </c>
    </row>
    <row r="11" spans="1:11" x14ac:dyDescent="0.2">
      <c r="A11" t="s">
        <v>93</v>
      </c>
      <c r="B11">
        <f ca="1">COUNTIF('Renewal Forecast'!H4:H1000,"&lt;30")</f>
        <v>0</v>
      </c>
    </row>
    <row r="12" spans="1:11" x14ac:dyDescent="0.2">
      <c r="A12" t="s">
        <v>94</v>
      </c>
      <c r="B12">
        <f ca="1">COUNTIF('Renewal Forecast'!H4:H1000,"Expired")</f>
        <v>0</v>
      </c>
    </row>
    <row r="14" spans="1:11" x14ac:dyDescent="0.2">
      <c r="D14" t="s">
        <v>95</v>
      </c>
      <c r="E14" t="s">
        <v>96</v>
      </c>
    </row>
    <row r="15" spans="1:11" x14ac:dyDescent="0.2">
      <c r="D15" t="s">
        <v>97</v>
      </c>
      <c r="E15">
        <f>COUNTIFS('Training Log'!I4:I1000,"&gt;=2025-11-01",'Training Log'!I4:I1000,"&lt;=2025-11-31")</f>
        <v>0</v>
      </c>
    </row>
    <row r="16" spans="1:11" x14ac:dyDescent="0.2">
      <c r="D16" t="s">
        <v>98</v>
      </c>
      <c r="E16">
        <f>COUNTIFS('Training Log'!I4:I1000,"&gt;=2025-12-01",'Training Log'!I4:I1000,"&lt;=2025-12-31")</f>
        <v>0</v>
      </c>
    </row>
    <row r="17" spans="4:5" x14ac:dyDescent="0.2">
      <c r="D17" t="s">
        <v>99</v>
      </c>
      <c r="E17">
        <f>COUNTIFS('Training Log'!I4:I1000,"&gt;=2026-01-01",'Training Log'!I4:I1000,"&lt;=2026-01-31")</f>
        <v>0</v>
      </c>
    </row>
    <row r="18" spans="4:5" x14ac:dyDescent="0.2">
      <c r="D18" t="s">
        <v>100</v>
      </c>
      <c r="E18">
        <f>COUNTIFS('Training Log'!I4:I1000,"&gt;=2026-02-01",'Training Log'!I4:I1000,"&lt;=2026-02-31")</f>
        <v>0</v>
      </c>
    </row>
    <row r="19" spans="4:5" x14ac:dyDescent="0.2">
      <c r="D19" t="s">
        <v>101</v>
      </c>
      <c r="E19">
        <f>COUNTIFS('Training Log'!I4:I1000,"&gt;=2026-03-01",'Training Log'!I4:I1000,"&lt;=2026-03-31")</f>
        <v>0</v>
      </c>
    </row>
    <row r="20" spans="4:5" x14ac:dyDescent="0.2">
      <c r="D20" t="s">
        <v>102</v>
      </c>
      <c r="E20">
        <f>COUNTIFS('Training Log'!I4:I1000,"&gt;=2026-04-01",'Training Log'!I4:I1000,"&lt;=2026-04-31")</f>
        <v>0</v>
      </c>
    </row>
  </sheetData>
  <mergeCells count="3">
    <mergeCell ref="A1:K1"/>
    <mergeCell ref="A2:K2"/>
    <mergeCell ref="A3:K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Training Log</vt:lpstr>
      <vt:lpstr>Courses</vt:lpstr>
      <vt:lpstr>Attendance</vt:lpstr>
      <vt:lpstr>Certificates</vt:lpstr>
      <vt:lpstr>Renewal Forecast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2025-11-01T15:20:19Z</dcterms:modified>
</cp:coreProperties>
</file>